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060FC8-6481-4EDE-B171-5D8911AFB858}" xr6:coauthVersionLast="47" xr6:coauthVersionMax="47" xr10:uidLastSave="{00000000-0000-0000-0000-000000000000}"/>
  <bookViews>
    <workbookView xWindow="-120" yWindow="-120" windowWidth="38640" windowHeight="15720" tabRatio="908"/>
  </bookViews>
  <sheets>
    <sheet name="O&amp;M Report" sheetId="138" r:id="rId1"/>
    <sheet name="Input" sheetId="11" state="hidden" r:id="rId2"/>
    <sheet name="Engergy Ops" sheetId="1" state="hidden" r:id="rId3"/>
    <sheet name="Texas Natural Gas Ops" sheetId="139" r:id="rId4"/>
    <sheet name="0688" sheetId="94" r:id="rId5"/>
    <sheet name="0688Detail" sheetId="127" r:id="rId6"/>
    <sheet name="1160" sheetId="95" r:id="rId7"/>
    <sheet name="1160Detail" sheetId="124" r:id="rId8"/>
    <sheet name="1497" sheetId="144" r:id="rId9"/>
    <sheet name="1497Detail" sheetId="143" r:id="rId10"/>
    <sheet name="1638" sheetId="126" r:id="rId11"/>
    <sheet name="1638Detail" sheetId="96" r:id="rId12"/>
    <sheet name="2632" sheetId="128" r:id="rId13"/>
    <sheet name="2632Detail" sheetId="129" r:id="rId14"/>
    <sheet name="2675" sheetId="149" r:id="rId15"/>
    <sheet name="2675Detail" sheetId="150" r:id="rId16"/>
    <sheet name="2933" sheetId="151" r:id="rId17"/>
    <sheet name="2933 Detail" sheetId="152" r:id="rId18"/>
    <sheet name="2939" sheetId="153" r:id="rId19"/>
    <sheet name="2939 Detail" sheetId="154" r:id="rId20"/>
    <sheet name="2940" sheetId="155" r:id="rId21"/>
    <sheet name="2940 Detail" sheetId="156" r:id="rId22"/>
    <sheet name="2663" sheetId="147" r:id="rId23"/>
    <sheet name="2663Detail" sheetId="148" r:id="rId24"/>
    <sheet name="2664" sheetId="145" r:id="rId25"/>
    <sheet name="2664Detail" sheetId="146" r:id="rId26"/>
    <sheet name="Variance Analysis" sheetId="61" r:id="rId27"/>
  </sheets>
  <externalReferences>
    <externalReference r:id="rId28"/>
    <externalReference r:id="rId29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4">'0688'!$B$7:$M$31,'0688'!$O$7:$AN$36</definedName>
    <definedName name="_xlnm.Print_Area" localSheetId="6">'1160'!$B$7:$M$31,'1160'!$O$7:$AN$36</definedName>
    <definedName name="_xlnm.Print_Area" localSheetId="8">'1497'!$B$7:$M$31,'1497'!$O$7:$AN$36</definedName>
    <definedName name="_xlnm.Print_Area" localSheetId="10">'1638'!$B$7:$M$31,'1638'!$O$7:$AN$36</definedName>
    <definedName name="_xlnm.Print_Area" localSheetId="12">'2632'!$B$7:$M$31,'2632'!$O$7:$AN$36</definedName>
    <definedName name="_xlnm.Print_Area" localSheetId="22">'2663'!$B$7:$M$31,'2663'!$O$7:$AN$36</definedName>
    <definedName name="_xlnm.Print_Area" localSheetId="24">'2664'!$B$7:$M$31,'2664'!$O$7:$AN$36</definedName>
    <definedName name="_xlnm.Print_Area" localSheetId="14">'2675'!$B$7:$M$31,'2675'!$O$7:$AN$36</definedName>
    <definedName name="_xlnm.Print_Area" localSheetId="16">'2933'!$B$7:$M$31,'2933'!$O$7:$AN$36</definedName>
    <definedName name="_xlnm.Print_Area" localSheetId="18">'2939'!$B$7:$M$31,'2939'!$O$7:$AN$36</definedName>
    <definedName name="_xlnm.Print_Area" localSheetId="20">'2940'!$B$7:$M$31,'2940'!$O$7:$AN$36</definedName>
    <definedName name="_xlnm.Print_Area" localSheetId="2">'Engergy Ops'!$B$7:$M$31,'Engergy Ops'!$O$7:$AN$31</definedName>
    <definedName name="_xlnm.Print_Area" localSheetId="3">'Texas Natural Gas Ops'!$B$7:$M$31,'Texas Natural Gas Ops'!$O$7:$AN$36</definedName>
    <definedName name="_xlnm.Print_Area" localSheetId="26">'Variance Analysis'!$A$9:$P$55</definedName>
    <definedName name="_xlnm.Print_Titles" localSheetId="5">'0688Detail'!$1:$1</definedName>
    <definedName name="_xlnm.Print_Titles" localSheetId="7">'1160Detail'!$1:$1</definedName>
    <definedName name="_xlnm.Print_Titles" localSheetId="9">'1497Detail'!$1:$1</definedName>
    <definedName name="_xlnm.Print_Titles" localSheetId="11">'1638Detail'!$1:$1</definedName>
    <definedName name="_xlnm.Print_Titles" localSheetId="13">'2632Detail'!$1:$1</definedName>
    <definedName name="_xlnm.Print_Titles" localSheetId="23">'2663Detail'!$1:$1</definedName>
    <definedName name="_xlnm.Print_Titles" localSheetId="25">'2664Detail'!$1:$1</definedName>
    <definedName name="_xlnm.Print_Titles" localSheetId="15">'2675Detail'!$1:$1</definedName>
    <definedName name="_xlnm.Print_Titles" localSheetId="17">'2933 Detail'!$1:$1</definedName>
    <definedName name="_xlnm.Print_Titles" localSheetId="19">'2939 Detail'!$1:$1</definedName>
    <definedName name="_xlnm.Print_Titles" localSheetId="21">'2940 Detail'!$1:$1</definedName>
    <definedName name="REMIT">#REF!</definedName>
    <definedName name="Z_DAB52F47_79BD_11D2_B683_00805FC9B832_.wvu.Cols" localSheetId="4" hidden="1">'0688'!$A:$A</definedName>
    <definedName name="Z_DAB52F47_79BD_11D2_B683_00805FC9B832_.wvu.Cols" localSheetId="6" hidden="1">'1160'!$A:$A</definedName>
    <definedName name="Z_DAB52F47_79BD_11D2_B683_00805FC9B832_.wvu.Cols" localSheetId="8" hidden="1">'1497'!$A:$A</definedName>
    <definedName name="Z_DAB52F47_79BD_11D2_B683_00805FC9B832_.wvu.Cols" localSheetId="10" hidden="1">'1638'!$A:$A</definedName>
    <definedName name="Z_DAB52F47_79BD_11D2_B683_00805FC9B832_.wvu.Cols" localSheetId="12" hidden="1">'2632'!$A:$A</definedName>
    <definedName name="Z_DAB52F47_79BD_11D2_B683_00805FC9B832_.wvu.Cols" localSheetId="22" hidden="1">'2663'!$A:$A</definedName>
    <definedName name="Z_DAB52F47_79BD_11D2_B683_00805FC9B832_.wvu.Cols" localSheetId="24" hidden="1">'2664'!$A:$A</definedName>
    <definedName name="Z_DAB52F47_79BD_11D2_B683_00805FC9B832_.wvu.Cols" localSheetId="14" hidden="1">'2675'!$A:$A</definedName>
    <definedName name="Z_DAB52F47_79BD_11D2_B683_00805FC9B832_.wvu.Cols" localSheetId="16" hidden="1">'2933'!$A:$A</definedName>
    <definedName name="Z_DAB52F47_79BD_11D2_B683_00805FC9B832_.wvu.Cols" localSheetId="18" hidden="1">'2939'!$A:$A</definedName>
    <definedName name="Z_DAB52F47_79BD_11D2_B683_00805FC9B832_.wvu.Cols" localSheetId="20" hidden="1">'2940'!$A:$A</definedName>
    <definedName name="Z_DAB52F47_79BD_11D2_B683_00805FC9B832_.wvu.Cols" localSheetId="2" hidden="1">'Engergy Ops'!$A:$A</definedName>
    <definedName name="Z_DAB52F47_79BD_11D2_B683_00805FC9B832_.wvu.Cols" localSheetId="3" hidden="1">'Texas Natural Gas Ops'!$A:$A</definedName>
  </definedNames>
  <calcPr calcId="0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2" i="94" l="1"/>
  <c r="C2" i="94"/>
  <c r="E2" i="94"/>
  <c r="I2" i="94"/>
  <c r="K2" i="94"/>
  <c r="P3" i="94"/>
  <c r="R3" i="94"/>
  <c r="T3" i="94"/>
  <c r="V3" i="94"/>
  <c r="X3" i="94"/>
  <c r="Z3" i="94"/>
  <c r="AB3" i="94"/>
  <c r="AD3" i="94"/>
  <c r="AF3" i="94"/>
  <c r="AH3" i="94"/>
  <c r="AJ3" i="94"/>
  <c r="AL3" i="94"/>
  <c r="A4" i="94"/>
  <c r="C7" i="94"/>
  <c r="E7" i="94"/>
  <c r="I7" i="94"/>
  <c r="K7" i="94"/>
  <c r="P8" i="94"/>
  <c r="R8" i="94"/>
  <c r="T8" i="94"/>
  <c r="V8" i="94"/>
  <c r="X8" i="94"/>
  <c r="Z8" i="94"/>
  <c r="AB8" i="94"/>
  <c r="AD8" i="94"/>
  <c r="AF8" i="94"/>
  <c r="AH8" i="94"/>
  <c r="AJ8" i="94"/>
  <c r="AL8" i="94"/>
  <c r="C10" i="94"/>
  <c r="E10" i="94"/>
  <c r="G10" i="94"/>
  <c r="I10" i="94"/>
  <c r="K10" i="94"/>
  <c r="M10" i="94"/>
  <c r="P10" i="94"/>
  <c r="R10" i="94"/>
  <c r="T10" i="94"/>
  <c r="V10" i="94"/>
  <c r="X10" i="94"/>
  <c r="Z10" i="94"/>
  <c r="AB10" i="94"/>
  <c r="AD10" i="94"/>
  <c r="AF10" i="94"/>
  <c r="AH10" i="94"/>
  <c r="AJ10" i="94"/>
  <c r="AL10" i="94"/>
  <c r="AN10" i="94"/>
  <c r="C11" i="94"/>
  <c r="E11" i="94"/>
  <c r="G11" i="94"/>
  <c r="I11" i="94"/>
  <c r="K11" i="94"/>
  <c r="M11" i="94"/>
  <c r="P11" i="94"/>
  <c r="R11" i="94"/>
  <c r="T11" i="94"/>
  <c r="V11" i="94"/>
  <c r="X11" i="94"/>
  <c r="Z11" i="94"/>
  <c r="AB11" i="94"/>
  <c r="AD11" i="94"/>
  <c r="AF11" i="94"/>
  <c r="AH11" i="94"/>
  <c r="AJ11" i="94"/>
  <c r="AL11" i="94"/>
  <c r="AN11" i="94"/>
  <c r="C12" i="94"/>
  <c r="E12" i="94"/>
  <c r="G12" i="94"/>
  <c r="I12" i="94"/>
  <c r="K12" i="94"/>
  <c r="M12" i="94"/>
  <c r="C13" i="94"/>
  <c r="E13" i="94"/>
  <c r="G13" i="94"/>
  <c r="I13" i="94"/>
  <c r="K13" i="94"/>
  <c r="M13" i="94"/>
  <c r="C14" i="94"/>
  <c r="E14" i="94"/>
  <c r="G14" i="94"/>
  <c r="I14" i="94"/>
  <c r="K14" i="94"/>
  <c r="M14" i="94"/>
  <c r="C15" i="94"/>
  <c r="E15" i="94"/>
  <c r="G15" i="94"/>
  <c r="I15" i="94"/>
  <c r="K15" i="94"/>
  <c r="M15" i="94"/>
  <c r="P15" i="94"/>
  <c r="R15" i="94"/>
  <c r="T15" i="94"/>
  <c r="V15" i="94"/>
  <c r="X15" i="94"/>
  <c r="Z15" i="94"/>
  <c r="AB15" i="94"/>
  <c r="AD15" i="94"/>
  <c r="AF15" i="94"/>
  <c r="AH15" i="94"/>
  <c r="AJ15" i="94"/>
  <c r="AL15" i="94"/>
  <c r="AN15" i="94"/>
  <c r="C16" i="94"/>
  <c r="E16" i="94"/>
  <c r="G16" i="94"/>
  <c r="I16" i="94"/>
  <c r="K16" i="94"/>
  <c r="M16" i="94"/>
  <c r="P16" i="94"/>
  <c r="R16" i="94"/>
  <c r="T16" i="94"/>
  <c r="V16" i="94"/>
  <c r="X16" i="94"/>
  <c r="Z16" i="94"/>
  <c r="AB16" i="94"/>
  <c r="AD16" i="94"/>
  <c r="AF16" i="94"/>
  <c r="AH16" i="94"/>
  <c r="AJ16" i="94"/>
  <c r="AL16" i="94"/>
  <c r="AN16" i="94"/>
  <c r="C17" i="94"/>
  <c r="E17" i="94"/>
  <c r="G17" i="94"/>
  <c r="I17" i="94"/>
  <c r="K17" i="94"/>
  <c r="M17" i="94"/>
  <c r="P17" i="94"/>
  <c r="R17" i="94"/>
  <c r="T17" i="94"/>
  <c r="V17" i="94"/>
  <c r="X17" i="94"/>
  <c r="Z17" i="94"/>
  <c r="AB17" i="94"/>
  <c r="AD17" i="94"/>
  <c r="AF17" i="94"/>
  <c r="AH17" i="94"/>
  <c r="AJ17" i="94"/>
  <c r="AL17" i="94"/>
  <c r="AN17" i="94"/>
  <c r="C18" i="94"/>
  <c r="E18" i="94"/>
  <c r="G18" i="94"/>
  <c r="I18" i="94"/>
  <c r="K18" i="94"/>
  <c r="M18" i="94"/>
  <c r="P18" i="94"/>
  <c r="R18" i="94"/>
  <c r="T18" i="94"/>
  <c r="V18" i="94"/>
  <c r="X18" i="94"/>
  <c r="Z18" i="94"/>
  <c r="AB18" i="94"/>
  <c r="AD18" i="94"/>
  <c r="AF18" i="94"/>
  <c r="AH18" i="94"/>
  <c r="AJ18" i="94"/>
  <c r="AL18" i="94"/>
  <c r="AN18" i="94"/>
  <c r="C19" i="94"/>
  <c r="E19" i="94"/>
  <c r="G19" i="94"/>
  <c r="I19" i="94"/>
  <c r="K19" i="94"/>
  <c r="M19" i="94"/>
  <c r="P19" i="94"/>
  <c r="R19" i="94"/>
  <c r="T19" i="94"/>
  <c r="V19" i="94"/>
  <c r="X19" i="94"/>
  <c r="Z19" i="94"/>
  <c r="AB19" i="94"/>
  <c r="AD19" i="94"/>
  <c r="AF19" i="94"/>
  <c r="AH19" i="94"/>
  <c r="AJ19" i="94"/>
  <c r="AL19" i="94"/>
  <c r="AN19" i="94"/>
  <c r="C20" i="94"/>
  <c r="E20" i="94"/>
  <c r="G20" i="94"/>
  <c r="I20" i="94"/>
  <c r="K20" i="94"/>
  <c r="M20" i="94"/>
  <c r="P20" i="94"/>
  <c r="R20" i="94"/>
  <c r="T20" i="94"/>
  <c r="V20" i="94"/>
  <c r="X20" i="94"/>
  <c r="Z20" i="94"/>
  <c r="AB20" i="94"/>
  <c r="AD20" i="94"/>
  <c r="AF20" i="94"/>
  <c r="AH20" i="94"/>
  <c r="AJ20" i="94"/>
  <c r="AL20" i="94"/>
  <c r="AN20" i="94"/>
  <c r="C21" i="94"/>
  <c r="E21" i="94"/>
  <c r="G21" i="94"/>
  <c r="I21" i="94"/>
  <c r="K21" i="94"/>
  <c r="M21" i="94"/>
  <c r="P21" i="94"/>
  <c r="R21" i="94"/>
  <c r="T21" i="94"/>
  <c r="V21" i="94"/>
  <c r="X21" i="94"/>
  <c r="Z21" i="94"/>
  <c r="AB21" i="94"/>
  <c r="AD21" i="94"/>
  <c r="AF21" i="94"/>
  <c r="AH21" i="94"/>
  <c r="AJ21" i="94"/>
  <c r="AL21" i="94"/>
  <c r="AN21" i="94"/>
  <c r="C22" i="94"/>
  <c r="E22" i="94"/>
  <c r="G22" i="94"/>
  <c r="I22" i="94"/>
  <c r="K22" i="94"/>
  <c r="M22" i="94"/>
  <c r="P22" i="94"/>
  <c r="R22" i="94"/>
  <c r="T22" i="94"/>
  <c r="V22" i="94"/>
  <c r="X22" i="94"/>
  <c r="Z22" i="94"/>
  <c r="AB22" i="94"/>
  <c r="AD22" i="94"/>
  <c r="AF22" i="94"/>
  <c r="AH22" i="94"/>
  <c r="AJ22" i="94"/>
  <c r="AL22" i="94"/>
  <c r="AN22" i="94"/>
  <c r="C23" i="94"/>
  <c r="E23" i="94"/>
  <c r="G23" i="94"/>
  <c r="I23" i="94"/>
  <c r="K23" i="94"/>
  <c r="M23" i="94"/>
  <c r="P23" i="94"/>
  <c r="R23" i="94"/>
  <c r="T23" i="94"/>
  <c r="V23" i="94"/>
  <c r="X23" i="94"/>
  <c r="Z23" i="94"/>
  <c r="AB23" i="94"/>
  <c r="AD23" i="94"/>
  <c r="AF23" i="94"/>
  <c r="AH23" i="94"/>
  <c r="AJ23" i="94"/>
  <c r="AL23" i="94"/>
  <c r="AN23" i="94"/>
  <c r="C24" i="94"/>
  <c r="E24" i="94"/>
  <c r="G24" i="94"/>
  <c r="I24" i="94"/>
  <c r="K24" i="94"/>
  <c r="M24" i="94"/>
  <c r="P24" i="94"/>
  <c r="R24" i="94"/>
  <c r="T24" i="94"/>
  <c r="V24" i="94"/>
  <c r="X24" i="94"/>
  <c r="Z24" i="94"/>
  <c r="AB24" i="94"/>
  <c r="AD24" i="94"/>
  <c r="AF24" i="94"/>
  <c r="AH24" i="94"/>
  <c r="AJ24" i="94"/>
  <c r="AL24" i="94"/>
  <c r="AN24" i="94"/>
  <c r="C25" i="94"/>
  <c r="E25" i="94"/>
  <c r="G25" i="94"/>
  <c r="I25" i="94"/>
  <c r="K25" i="94"/>
  <c r="M25" i="94"/>
  <c r="P25" i="94"/>
  <c r="R25" i="94"/>
  <c r="T25" i="94"/>
  <c r="V25" i="94"/>
  <c r="X25" i="94"/>
  <c r="Z25" i="94"/>
  <c r="AB25" i="94"/>
  <c r="AD25" i="94"/>
  <c r="AF25" i="94"/>
  <c r="AH25" i="94"/>
  <c r="AJ25" i="94"/>
  <c r="AL25" i="94"/>
  <c r="AN25" i="94"/>
  <c r="C26" i="94"/>
  <c r="E26" i="94"/>
  <c r="G26" i="94"/>
  <c r="I26" i="94"/>
  <c r="K26" i="94"/>
  <c r="M26" i="94"/>
  <c r="P26" i="94"/>
  <c r="R26" i="94"/>
  <c r="T26" i="94"/>
  <c r="V26" i="94"/>
  <c r="X26" i="94"/>
  <c r="Z26" i="94"/>
  <c r="AB26" i="94"/>
  <c r="AD26" i="94"/>
  <c r="AF26" i="94"/>
  <c r="AH26" i="94"/>
  <c r="AJ26" i="94"/>
  <c r="AL26" i="94"/>
  <c r="AN26" i="94"/>
  <c r="C27" i="94"/>
  <c r="E27" i="94"/>
  <c r="G27" i="94"/>
  <c r="I27" i="94"/>
  <c r="K27" i="94"/>
  <c r="M27" i="94"/>
  <c r="P27" i="94"/>
  <c r="R27" i="94"/>
  <c r="T27" i="94"/>
  <c r="V27" i="94"/>
  <c r="X27" i="94"/>
  <c r="Z27" i="94"/>
  <c r="AB27" i="94"/>
  <c r="AD27" i="94"/>
  <c r="AF27" i="94"/>
  <c r="AH27" i="94"/>
  <c r="AJ27" i="94"/>
  <c r="AL27" i="94"/>
  <c r="AN27" i="94"/>
  <c r="P28" i="94"/>
  <c r="R28" i="94"/>
  <c r="T28" i="94"/>
  <c r="V28" i="94"/>
  <c r="X28" i="94"/>
  <c r="Z28" i="94"/>
  <c r="AB28" i="94"/>
  <c r="AD28" i="94"/>
  <c r="AF28" i="94"/>
  <c r="AH28" i="94"/>
  <c r="AJ28" i="94"/>
  <c r="AL28" i="94"/>
  <c r="AN28" i="94"/>
  <c r="C29" i="94"/>
  <c r="E29" i="94"/>
  <c r="G29" i="94"/>
  <c r="I29" i="94"/>
  <c r="K29" i="94"/>
  <c r="M29" i="94"/>
  <c r="P29" i="94"/>
  <c r="R29" i="94"/>
  <c r="T29" i="94"/>
  <c r="V29" i="94"/>
  <c r="X29" i="94"/>
  <c r="Z29" i="94"/>
  <c r="AB29" i="94"/>
  <c r="AD29" i="94"/>
  <c r="AF29" i="94"/>
  <c r="AH29" i="94"/>
  <c r="AJ29" i="94"/>
  <c r="AL29" i="94"/>
  <c r="AN29" i="94"/>
  <c r="P30" i="94"/>
  <c r="R30" i="94"/>
  <c r="T30" i="94"/>
  <c r="V30" i="94"/>
  <c r="X30" i="94"/>
  <c r="Z30" i="94"/>
  <c r="AB30" i="94"/>
  <c r="AD30" i="94"/>
  <c r="AF30" i="94"/>
  <c r="AH30" i="94"/>
  <c r="AJ30" i="94"/>
  <c r="AL30" i="94"/>
  <c r="AN30" i="94"/>
  <c r="C31" i="94"/>
  <c r="E31" i="94"/>
  <c r="G31" i="94"/>
  <c r="I31" i="94"/>
  <c r="K31" i="94"/>
  <c r="M31" i="94"/>
  <c r="P31" i="94"/>
  <c r="R31" i="94"/>
  <c r="T31" i="94"/>
  <c r="V31" i="94"/>
  <c r="X31" i="94"/>
  <c r="Z31" i="94"/>
  <c r="AB31" i="94"/>
  <c r="AD31" i="94"/>
  <c r="AF31" i="94"/>
  <c r="AH31" i="94"/>
  <c r="AJ31" i="94"/>
  <c r="AL31" i="94"/>
  <c r="AN31" i="94"/>
  <c r="P32" i="94"/>
  <c r="R32" i="94"/>
  <c r="T32" i="94"/>
  <c r="V32" i="94"/>
  <c r="X32" i="94"/>
  <c r="Z32" i="94"/>
  <c r="AB32" i="94"/>
  <c r="AD32" i="94"/>
  <c r="AF32" i="94"/>
  <c r="AH32" i="94"/>
  <c r="AJ32" i="94"/>
  <c r="AL32" i="94"/>
  <c r="AN32" i="94"/>
  <c r="P34" i="94"/>
  <c r="R34" i="94"/>
  <c r="T34" i="94"/>
  <c r="V34" i="94"/>
  <c r="X34" i="94"/>
  <c r="Z34" i="94"/>
  <c r="AB34" i="94"/>
  <c r="AD34" i="94"/>
  <c r="AF34" i="94"/>
  <c r="AH34" i="94"/>
  <c r="AJ34" i="94"/>
  <c r="AL34" i="94"/>
  <c r="AN34" i="94"/>
  <c r="P36" i="94"/>
  <c r="R36" i="94"/>
  <c r="T36" i="94"/>
  <c r="V36" i="94"/>
  <c r="X36" i="94"/>
  <c r="Z36" i="94"/>
  <c r="AB36" i="94"/>
  <c r="AD36" i="94"/>
  <c r="AF36" i="94"/>
  <c r="AH36" i="94"/>
  <c r="AJ36" i="94"/>
  <c r="AL36" i="94"/>
  <c r="AN36" i="94"/>
  <c r="A2" i="95"/>
  <c r="C2" i="95"/>
  <c r="E2" i="95"/>
  <c r="I2" i="95"/>
  <c r="K2" i="95"/>
  <c r="P3" i="95"/>
  <c r="R3" i="95"/>
  <c r="T3" i="95"/>
  <c r="V3" i="95"/>
  <c r="X3" i="95"/>
  <c r="Z3" i="95"/>
  <c r="AB3" i="95"/>
  <c r="AD3" i="95"/>
  <c r="AF3" i="95"/>
  <c r="AH3" i="95"/>
  <c r="AJ3" i="95"/>
  <c r="AL3" i="95"/>
  <c r="A4" i="95"/>
  <c r="C7" i="95"/>
  <c r="E7" i="95"/>
  <c r="I7" i="95"/>
  <c r="K7" i="95"/>
  <c r="P8" i="95"/>
  <c r="R8" i="95"/>
  <c r="T8" i="95"/>
  <c r="V8" i="95"/>
  <c r="X8" i="95"/>
  <c r="Z8" i="95"/>
  <c r="AB8" i="95"/>
  <c r="AD8" i="95"/>
  <c r="AF8" i="95"/>
  <c r="AH8" i="95"/>
  <c r="AJ8" i="95"/>
  <c r="AL8" i="95"/>
  <c r="C10" i="95"/>
  <c r="E10" i="95"/>
  <c r="G10" i="95"/>
  <c r="I10" i="95"/>
  <c r="K10" i="95"/>
  <c r="M10" i="95"/>
  <c r="P10" i="95"/>
  <c r="R10" i="95"/>
  <c r="T10" i="95"/>
  <c r="V10" i="95"/>
  <c r="X10" i="95"/>
  <c r="Z10" i="95"/>
  <c r="AB10" i="95"/>
  <c r="AD10" i="95"/>
  <c r="AF10" i="95"/>
  <c r="AH10" i="95"/>
  <c r="AJ10" i="95"/>
  <c r="AL10" i="95"/>
  <c r="AN10" i="95"/>
  <c r="C11" i="95"/>
  <c r="E11" i="95"/>
  <c r="G11" i="95"/>
  <c r="I11" i="95"/>
  <c r="K11" i="95"/>
  <c r="M11" i="95"/>
  <c r="P11" i="95"/>
  <c r="R11" i="95"/>
  <c r="T11" i="95"/>
  <c r="V11" i="95"/>
  <c r="X11" i="95"/>
  <c r="Z11" i="95"/>
  <c r="AB11" i="95"/>
  <c r="AD11" i="95"/>
  <c r="AF11" i="95"/>
  <c r="AH11" i="95"/>
  <c r="AJ11" i="95"/>
  <c r="AL11" i="95"/>
  <c r="AN11" i="95"/>
  <c r="C12" i="95"/>
  <c r="E12" i="95"/>
  <c r="G12" i="95"/>
  <c r="I12" i="95"/>
  <c r="K12" i="95"/>
  <c r="M12" i="95"/>
  <c r="C13" i="95"/>
  <c r="E13" i="95"/>
  <c r="G13" i="95"/>
  <c r="I13" i="95"/>
  <c r="K13" i="95"/>
  <c r="M13" i="95"/>
  <c r="C14" i="95"/>
  <c r="E14" i="95"/>
  <c r="G14" i="95"/>
  <c r="I14" i="95"/>
  <c r="K14" i="95"/>
  <c r="M14" i="95"/>
  <c r="C15" i="95"/>
  <c r="E15" i="95"/>
  <c r="G15" i="95"/>
  <c r="I15" i="95"/>
  <c r="K15" i="95"/>
  <c r="M15" i="95"/>
  <c r="P15" i="95"/>
  <c r="R15" i="95"/>
  <c r="T15" i="95"/>
  <c r="V15" i="95"/>
  <c r="X15" i="95"/>
  <c r="Z15" i="95"/>
  <c r="AB15" i="95"/>
  <c r="AD15" i="95"/>
  <c r="AF15" i="95"/>
  <c r="AH15" i="95"/>
  <c r="AJ15" i="95"/>
  <c r="AL15" i="95"/>
  <c r="AN15" i="95"/>
  <c r="C16" i="95"/>
  <c r="E16" i="95"/>
  <c r="G16" i="95"/>
  <c r="I16" i="95"/>
  <c r="K16" i="95"/>
  <c r="M16" i="95"/>
  <c r="P16" i="95"/>
  <c r="R16" i="95"/>
  <c r="T16" i="95"/>
  <c r="V16" i="95"/>
  <c r="X16" i="95"/>
  <c r="Z16" i="95"/>
  <c r="AB16" i="95"/>
  <c r="AD16" i="95"/>
  <c r="AF16" i="95"/>
  <c r="AH16" i="95"/>
  <c r="AJ16" i="95"/>
  <c r="AL16" i="95"/>
  <c r="AN16" i="95"/>
  <c r="C17" i="95"/>
  <c r="E17" i="95"/>
  <c r="G17" i="95"/>
  <c r="I17" i="95"/>
  <c r="K17" i="95"/>
  <c r="M17" i="95"/>
  <c r="P17" i="95"/>
  <c r="R17" i="95"/>
  <c r="T17" i="95"/>
  <c r="V17" i="95"/>
  <c r="X17" i="95"/>
  <c r="Z17" i="95"/>
  <c r="AB17" i="95"/>
  <c r="AD17" i="95"/>
  <c r="AF17" i="95"/>
  <c r="AH17" i="95"/>
  <c r="AJ17" i="95"/>
  <c r="AL17" i="95"/>
  <c r="AN17" i="95"/>
  <c r="C18" i="95"/>
  <c r="E18" i="95"/>
  <c r="G18" i="95"/>
  <c r="I18" i="95"/>
  <c r="K18" i="95"/>
  <c r="M18" i="95"/>
  <c r="P18" i="95"/>
  <c r="R18" i="95"/>
  <c r="T18" i="95"/>
  <c r="V18" i="95"/>
  <c r="X18" i="95"/>
  <c r="Z18" i="95"/>
  <c r="AB18" i="95"/>
  <c r="AD18" i="95"/>
  <c r="AF18" i="95"/>
  <c r="AH18" i="95"/>
  <c r="AJ18" i="95"/>
  <c r="AL18" i="95"/>
  <c r="AN18" i="95"/>
  <c r="C19" i="95"/>
  <c r="E19" i="95"/>
  <c r="G19" i="95"/>
  <c r="I19" i="95"/>
  <c r="K19" i="95"/>
  <c r="M19" i="95"/>
  <c r="P19" i="95"/>
  <c r="R19" i="95"/>
  <c r="T19" i="95"/>
  <c r="V19" i="95"/>
  <c r="X19" i="95"/>
  <c r="Z19" i="95"/>
  <c r="AB19" i="95"/>
  <c r="AD19" i="95"/>
  <c r="AF19" i="95"/>
  <c r="AH19" i="95"/>
  <c r="AJ19" i="95"/>
  <c r="AL19" i="95"/>
  <c r="AN19" i="95"/>
  <c r="C20" i="95"/>
  <c r="E20" i="95"/>
  <c r="G20" i="95"/>
  <c r="I20" i="95"/>
  <c r="K20" i="95"/>
  <c r="M20" i="95"/>
  <c r="P20" i="95"/>
  <c r="R20" i="95"/>
  <c r="T20" i="95"/>
  <c r="V20" i="95"/>
  <c r="X20" i="95"/>
  <c r="Z20" i="95"/>
  <c r="AB20" i="95"/>
  <c r="AD20" i="95"/>
  <c r="AF20" i="95"/>
  <c r="AH20" i="95"/>
  <c r="AJ20" i="95"/>
  <c r="AL20" i="95"/>
  <c r="AN20" i="95"/>
  <c r="C21" i="95"/>
  <c r="E21" i="95"/>
  <c r="G21" i="95"/>
  <c r="I21" i="95"/>
  <c r="K21" i="95"/>
  <c r="M21" i="95"/>
  <c r="P21" i="95"/>
  <c r="R21" i="95"/>
  <c r="T21" i="95"/>
  <c r="V21" i="95"/>
  <c r="X21" i="95"/>
  <c r="Z21" i="95"/>
  <c r="AB21" i="95"/>
  <c r="AD21" i="95"/>
  <c r="AF21" i="95"/>
  <c r="AH21" i="95"/>
  <c r="AJ21" i="95"/>
  <c r="AL21" i="95"/>
  <c r="AN21" i="95"/>
  <c r="C22" i="95"/>
  <c r="E22" i="95"/>
  <c r="G22" i="95"/>
  <c r="I22" i="95"/>
  <c r="K22" i="95"/>
  <c r="M22" i="95"/>
  <c r="P22" i="95"/>
  <c r="R22" i="95"/>
  <c r="T22" i="95"/>
  <c r="V22" i="95"/>
  <c r="X22" i="95"/>
  <c r="Z22" i="95"/>
  <c r="AB22" i="95"/>
  <c r="AD22" i="95"/>
  <c r="AF22" i="95"/>
  <c r="AH22" i="95"/>
  <c r="AJ22" i="95"/>
  <c r="AL22" i="95"/>
  <c r="AN22" i="95"/>
  <c r="C23" i="95"/>
  <c r="E23" i="95"/>
  <c r="G23" i="95"/>
  <c r="I23" i="95"/>
  <c r="K23" i="95"/>
  <c r="M23" i="95"/>
  <c r="P23" i="95"/>
  <c r="R23" i="95"/>
  <c r="T23" i="95"/>
  <c r="V23" i="95"/>
  <c r="X23" i="95"/>
  <c r="Z23" i="95"/>
  <c r="AB23" i="95"/>
  <c r="AD23" i="95"/>
  <c r="AF23" i="95"/>
  <c r="AH23" i="95"/>
  <c r="AJ23" i="95"/>
  <c r="AL23" i="95"/>
  <c r="AN23" i="95"/>
  <c r="C24" i="95"/>
  <c r="E24" i="95"/>
  <c r="G24" i="95"/>
  <c r="I24" i="95"/>
  <c r="K24" i="95"/>
  <c r="M24" i="95"/>
  <c r="P24" i="95"/>
  <c r="R24" i="95"/>
  <c r="T24" i="95"/>
  <c r="V24" i="95"/>
  <c r="X24" i="95"/>
  <c r="Z24" i="95"/>
  <c r="AB24" i="95"/>
  <c r="AD24" i="95"/>
  <c r="AF24" i="95"/>
  <c r="AH24" i="95"/>
  <c r="AJ24" i="95"/>
  <c r="AL24" i="95"/>
  <c r="AN24" i="95"/>
  <c r="C25" i="95"/>
  <c r="E25" i="95"/>
  <c r="G25" i="95"/>
  <c r="I25" i="95"/>
  <c r="K25" i="95"/>
  <c r="M25" i="95"/>
  <c r="P25" i="95"/>
  <c r="R25" i="95"/>
  <c r="T25" i="95"/>
  <c r="V25" i="95"/>
  <c r="X25" i="95"/>
  <c r="Z25" i="95"/>
  <c r="AB25" i="95"/>
  <c r="AD25" i="95"/>
  <c r="AF25" i="95"/>
  <c r="AH25" i="95"/>
  <c r="AJ25" i="95"/>
  <c r="AL25" i="95"/>
  <c r="AN25" i="95"/>
  <c r="C26" i="95"/>
  <c r="E26" i="95"/>
  <c r="G26" i="95"/>
  <c r="I26" i="95"/>
  <c r="K26" i="95"/>
  <c r="M26" i="95"/>
  <c r="P26" i="95"/>
  <c r="R26" i="95"/>
  <c r="T26" i="95"/>
  <c r="V26" i="95"/>
  <c r="X26" i="95"/>
  <c r="Z26" i="95"/>
  <c r="AB26" i="95"/>
  <c r="AD26" i="95"/>
  <c r="AF26" i="95"/>
  <c r="AH26" i="95"/>
  <c r="AJ26" i="95"/>
  <c r="AL26" i="95"/>
  <c r="AN26" i="95"/>
  <c r="C27" i="95"/>
  <c r="E27" i="95"/>
  <c r="G27" i="95"/>
  <c r="I27" i="95"/>
  <c r="K27" i="95"/>
  <c r="M27" i="95"/>
  <c r="P27" i="95"/>
  <c r="R27" i="95"/>
  <c r="T27" i="95"/>
  <c r="V27" i="95"/>
  <c r="X27" i="95"/>
  <c r="Z27" i="95"/>
  <c r="AB27" i="95"/>
  <c r="AD27" i="95"/>
  <c r="AF27" i="95"/>
  <c r="AH27" i="95"/>
  <c r="AJ27" i="95"/>
  <c r="AL27" i="95"/>
  <c r="AN27" i="95"/>
  <c r="P28" i="95"/>
  <c r="R28" i="95"/>
  <c r="T28" i="95"/>
  <c r="V28" i="95"/>
  <c r="X28" i="95"/>
  <c r="Z28" i="95"/>
  <c r="AB28" i="95"/>
  <c r="AD28" i="95"/>
  <c r="AF28" i="95"/>
  <c r="AH28" i="95"/>
  <c r="AJ28" i="95"/>
  <c r="AL28" i="95"/>
  <c r="AN28" i="95"/>
  <c r="C29" i="95"/>
  <c r="E29" i="95"/>
  <c r="G29" i="95"/>
  <c r="I29" i="95"/>
  <c r="K29" i="95"/>
  <c r="M29" i="95"/>
  <c r="P29" i="95"/>
  <c r="R29" i="95"/>
  <c r="T29" i="95"/>
  <c r="V29" i="95"/>
  <c r="X29" i="95"/>
  <c r="Z29" i="95"/>
  <c r="AB29" i="95"/>
  <c r="AD29" i="95"/>
  <c r="AF29" i="95"/>
  <c r="AH29" i="95"/>
  <c r="AJ29" i="95"/>
  <c r="AL29" i="95"/>
  <c r="AN29" i="95"/>
  <c r="P30" i="95"/>
  <c r="R30" i="95"/>
  <c r="T30" i="95"/>
  <c r="V30" i="95"/>
  <c r="X30" i="95"/>
  <c r="Z30" i="95"/>
  <c r="AB30" i="95"/>
  <c r="AD30" i="95"/>
  <c r="AF30" i="95"/>
  <c r="AH30" i="95"/>
  <c r="AJ30" i="95"/>
  <c r="AL30" i="95"/>
  <c r="AN30" i="95"/>
  <c r="C31" i="95"/>
  <c r="E31" i="95"/>
  <c r="G31" i="95"/>
  <c r="I31" i="95"/>
  <c r="K31" i="95"/>
  <c r="M31" i="95"/>
  <c r="P31" i="95"/>
  <c r="R31" i="95"/>
  <c r="T31" i="95"/>
  <c r="V31" i="95"/>
  <c r="X31" i="95"/>
  <c r="Z31" i="95"/>
  <c r="AB31" i="95"/>
  <c r="AD31" i="95"/>
  <c r="AF31" i="95"/>
  <c r="AH31" i="95"/>
  <c r="AJ31" i="95"/>
  <c r="AL31" i="95"/>
  <c r="AN31" i="95"/>
  <c r="P32" i="95"/>
  <c r="R32" i="95"/>
  <c r="T32" i="95"/>
  <c r="V32" i="95"/>
  <c r="X32" i="95"/>
  <c r="Z32" i="95"/>
  <c r="AB32" i="95"/>
  <c r="AD32" i="95"/>
  <c r="AF32" i="95"/>
  <c r="AH32" i="95"/>
  <c r="AJ32" i="95"/>
  <c r="AL32" i="95"/>
  <c r="AN32" i="95"/>
  <c r="P34" i="95"/>
  <c r="R34" i="95"/>
  <c r="T34" i="95"/>
  <c r="V34" i="95"/>
  <c r="X34" i="95"/>
  <c r="Z34" i="95"/>
  <c r="AB34" i="95"/>
  <c r="AD34" i="95"/>
  <c r="AF34" i="95"/>
  <c r="AH34" i="95"/>
  <c r="AJ34" i="95"/>
  <c r="AL34" i="95"/>
  <c r="AN34" i="95"/>
  <c r="P36" i="95"/>
  <c r="R36" i="95"/>
  <c r="T36" i="95"/>
  <c r="V36" i="95"/>
  <c r="X36" i="95"/>
  <c r="Z36" i="95"/>
  <c r="AB36" i="95"/>
  <c r="AD36" i="95"/>
  <c r="AF36" i="95"/>
  <c r="AH36" i="95"/>
  <c r="AJ36" i="95"/>
  <c r="AL36" i="95"/>
  <c r="AN36" i="95"/>
  <c r="A2" i="144"/>
  <c r="C2" i="144"/>
  <c r="E2" i="144"/>
  <c r="I2" i="144"/>
  <c r="K2" i="144"/>
  <c r="P3" i="144"/>
  <c r="R3" i="144"/>
  <c r="T3" i="144"/>
  <c r="V3" i="144"/>
  <c r="X3" i="144"/>
  <c r="Z3" i="144"/>
  <c r="AB3" i="144"/>
  <c r="AD3" i="144"/>
  <c r="AF3" i="144"/>
  <c r="AH3" i="144"/>
  <c r="AJ3" i="144"/>
  <c r="AL3" i="144"/>
  <c r="A4" i="144"/>
  <c r="C7" i="144"/>
  <c r="E7" i="144"/>
  <c r="I7" i="144"/>
  <c r="K7" i="144"/>
  <c r="P8" i="144"/>
  <c r="R8" i="144"/>
  <c r="T8" i="144"/>
  <c r="V8" i="144"/>
  <c r="X8" i="144"/>
  <c r="Z8" i="144"/>
  <c r="AB8" i="144"/>
  <c r="AD8" i="144"/>
  <c r="AF8" i="144"/>
  <c r="AH8" i="144"/>
  <c r="AJ8" i="144"/>
  <c r="AL8" i="144"/>
  <c r="C10" i="144"/>
  <c r="E10" i="144"/>
  <c r="G10" i="144"/>
  <c r="I10" i="144"/>
  <c r="K10" i="144"/>
  <c r="M10" i="144"/>
  <c r="P10" i="144"/>
  <c r="R10" i="144"/>
  <c r="T10" i="144"/>
  <c r="V10" i="144"/>
  <c r="X10" i="144"/>
  <c r="Z10" i="144"/>
  <c r="AB10" i="144"/>
  <c r="AD10" i="144"/>
  <c r="AF10" i="144"/>
  <c r="AH10" i="144"/>
  <c r="AJ10" i="144"/>
  <c r="AL10" i="144"/>
  <c r="AN10" i="144"/>
  <c r="C11" i="144"/>
  <c r="E11" i="144"/>
  <c r="G11" i="144"/>
  <c r="I11" i="144"/>
  <c r="K11" i="144"/>
  <c r="M11" i="144"/>
  <c r="P11" i="144"/>
  <c r="R11" i="144"/>
  <c r="T11" i="144"/>
  <c r="V11" i="144"/>
  <c r="X11" i="144"/>
  <c r="Z11" i="144"/>
  <c r="AB11" i="144"/>
  <c r="AD11" i="144"/>
  <c r="AF11" i="144"/>
  <c r="AH11" i="144"/>
  <c r="AJ11" i="144"/>
  <c r="AL11" i="144"/>
  <c r="AN11" i="144"/>
  <c r="C12" i="144"/>
  <c r="E12" i="144"/>
  <c r="G12" i="144"/>
  <c r="I12" i="144"/>
  <c r="K12" i="144"/>
  <c r="M12" i="144"/>
  <c r="C13" i="144"/>
  <c r="E13" i="144"/>
  <c r="G13" i="144"/>
  <c r="I13" i="144"/>
  <c r="K13" i="144"/>
  <c r="M13" i="144"/>
  <c r="C14" i="144"/>
  <c r="E14" i="144"/>
  <c r="G14" i="144"/>
  <c r="I14" i="144"/>
  <c r="K14" i="144"/>
  <c r="M14" i="144"/>
  <c r="C15" i="144"/>
  <c r="E15" i="144"/>
  <c r="G15" i="144"/>
  <c r="I15" i="144"/>
  <c r="K15" i="144"/>
  <c r="M15" i="144"/>
  <c r="P15" i="144"/>
  <c r="R15" i="144"/>
  <c r="T15" i="144"/>
  <c r="V15" i="144"/>
  <c r="X15" i="144"/>
  <c r="Z15" i="144"/>
  <c r="AB15" i="144"/>
  <c r="AD15" i="144"/>
  <c r="AF15" i="144"/>
  <c r="AH15" i="144"/>
  <c r="AJ15" i="144"/>
  <c r="AL15" i="144"/>
  <c r="AN15" i="144"/>
  <c r="C16" i="144"/>
  <c r="E16" i="144"/>
  <c r="G16" i="144"/>
  <c r="I16" i="144"/>
  <c r="K16" i="144"/>
  <c r="M16" i="144"/>
  <c r="P16" i="144"/>
  <c r="R16" i="144"/>
  <c r="T16" i="144"/>
  <c r="V16" i="144"/>
  <c r="X16" i="144"/>
  <c r="Z16" i="144"/>
  <c r="AB16" i="144"/>
  <c r="AD16" i="144"/>
  <c r="AF16" i="144"/>
  <c r="AH16" i="144"/>
  <c r="AJ16" i="144"/>
  <c r="AL16" i="144"/>
  <c r="AN16" i="144"/>
  <c r="C17" i="144"/>
  <c r="E17" i="144"/>
  <c r="G17" i="144"/>
  <c r="I17" i="144"/>
  <c r="K17" i="144"/>
  <c r="M17" i="144"/>
  <c r="P17" i="144"/>
  <c r="R17" i="144"/>
  <c r="T17" i="144"/>
  <c r="V17" i="144"/>
  <c r="X17" i="144"/>
  <c r="Z17" i="144"/>
  <c r="AB17" i="144"/>
  <c r="AD17" i="144"/>
  <c r="AF17" i="144"/>
  <c r="AH17" i="144"/>
  <c r="AJ17" i="144"/>
  <c r="AL17" i="144"/>
  <c r="AN17" i="144"/>
  <c r="C18" i="144"/>
  <c r="E18" i="144"/>
  <c r="G18" i="144"/>
  <c r="I18" i="144"/>
  <c r="K18" i="144"/>
  <c r="M18" i="144"/>
  <c r="P18" i="144"/>
  <c r="R18" i="144"/>
  <c r="T18" i="144"/>
  <c r="V18" i="144"/>
  <c r="X18" i="144"/>
  <c r="Z18" i="144"/>
  <c r="AB18" i="144"/>
  <c r="AD18" i="144"/>
  <c r="AF18" i="144"/>
  <c r="AH18" i="144"/>
  <c r="AJ18" i="144"/>
  <c r="AL18" i="144"/>
  <c r="AN18" i="144"/>
  <c r="C19" i="144"/>
  <c r="E19" i="144"/>
  <c r="G19" i="144"/>
  <c r="I19" i="144"/>
  <c r="K19" i="144"/>
  <c r="M19" i="144"/>
  <c r="P19" i="144"/>
  <c r="R19" i="144"/>
  <c r="T19" i="144"/>
  <c r="V19" i="144"/>
  <c r="X19" i="144"/>
  <c r="Z19" i="144"/>
  <c r="AB19" i="144"/>
  <c r="AD19" i="144"/>
  <c r="AF19" i="144"/>
  <c r="AH19" i="144"/>
  <c r="AJ19" i="144"/>
  <c r="AL19" i="144"/>
  <c r="AN19" i="144"/>
  <c r="C20" i="144"/>
  <c r="E20" i="144"/>
  <c r="G20" i="144"/>
  <c r="I20" i="144"/>
  <c r="K20" i="144"/>
  <c r="M20" i="144"/>
  <c r="P20" i="144"/>
  <c r="R20" i="144"/>
  <c r="T20" i="144"/>
  <c r="V20" i="144"/>
  <c r="X20" i="144"/>
  <c r="Z20" i="144"/>
  <c r="AB20" i="144"/>
  <c r="AD20" i="144"/>
  <c r="AF20" i="144"/>
  <c r="AH20" i="144"/>
  <c r="AJ20" i="144"/>
  <c r="AL20" i="144"/>
  <c r="AN20" i="144"/>
  <c r="C21" i="144"/>
  <c r="E21" i="144"/>
  <c r="G21" i="144"/>
  <c r="I21" i="144"/>
  <c r="K21" i="144"/>
  <c r="M21" i="144"/>
  <c r="P21" i="144"/>
  <c r="R21" i="144"/>
  <c r="T21" i="144"/>
  <c r="V21" i="144"/>
  <c r="X21" i="144"/>
  <c r="Z21" i="144"/>
  <c r="AB21" i="144"/>
  <c r="AD21" i="144"/>
  <c r="AF21" i="144"/>
  <c r="AH21" i="144"/>
  <c r="AJ21" i="144"/>
  <c r="AL21" i="144"/>
  <c r="AN21" i="144"/>
  <c r="C22" i="144"/>
  <c r="E22" i="144"/>
  <c r="G22" i="144"/>
  <c r="I22" i="144"/>
  <c r="K22" i="144"/>
  <c r="M22" i="144"/>
  <c r="P22" i="144"/>
  <c r="R22" i="144"/>
  <c r="T22" i="144"/>
  <c r="V22" i="144"/>
  <c r="X22" i="144"/>
  <c r="Z22" i="144"/>
  <c r="AB22" i="144"/>
  <c r="AD22" i="144"/>
  <c r="AF22" i="144"/>
  <c r="AH22" i="144"/>
  <c r="AJ22" i="144"/>
  <c r="AL22" i="144"/>
  <c r="AN22" i="144"/>
  <c r="C23" i="144"/>
  <c r="E23" i="144"/>
  <c r="G23" i="144"/>
  <c r="I23" i="144"/>
  <c r="K23" i="144"/>
  <c r="M23" i="144"/>
  <c r="P23" i="144"/>
  <c r="R23" i="144"/>
  <c r="T23" i="144"/>
  <c r="V23" i="144"/>
  <c r="X23" i="144"/>
  <c r="Z23" i="144"/>
  <c r="AB23" i="144"/>
  <c r="AD23" i="144"/>
  <c r="AF23" i="144"/>
  <c r="AH23" i="144"/>
  <c r="AJ23" i="144"/>
  <c r="AL23" i="144"/>
  <c r="AN23" i="144"/>
  <c r="C24" i="144"/>
  <c r="E24" i="144"/>
  <c r="G24" i="144"/>
  <c r="I24" i="144"/>
  <c r="K24" i="144"/>
  <c r="M24" i="144"/>
  <c r="P24" i="144"/>
  <c r="R24" i="144"/>
  <c r="T24" i="144"/>
  <c r="V24" i="144"/>
  <c r="X24" i="144"/>
  <c r="Z24" i="144"/>
  <c r="AB24" i="144"/>
  <c r="AD24" i="144"/>
  <c r="AF24" i="144"/>
  <c r="AH24" i="144"/>
  <c r="AJ24" i="144"/>
  <c r="AL24" i="144"/>
  <c r="AN24" i="144"/>
  <c r="C25" i="144"/>
  <c r="E25" i="144"/>
  <c r="G25" i="144"/>
  <c r="I25" i="144"/>
  <c r="K25" i="144"/>
  <c r="M25" i="144"/>
  <c r="P25" i="144"/>
  <c r="R25" i="144"/>
  <c r="T25" i="144"/>
  <c r="V25" i="144"/>
  <c r="X25" i="144"/>
  <c r="Z25" i="144"/>
  <c r="AB25" i="144"/>
  <c r="AD25" i="144"/>
  <c r="AF25" i="144"/>
  <c r="AH25" i="144"/>
  <c r="AJ25" i="144"/>
  <c r="AL25" i="144"/>
  <c r="AN25" i="144"/>
  <c r="C26" i="144"/>
  <c r="E26" i="144"/>
  <c r="G26" i="144"/>
  <c r="I26" i="144"/>
  <c r="K26" i="144"/>
  <c r="M26" i="144"/>
  <c r="P26" i="144"/>
  <c r="R26" i="144"/>
  <c r="T26" i="144"/>
  <c r="V26" i="144"/>
  <c r="X26" i="144"/>
  <c r="Z26" i="144"/>
  <c r="AB26" i="144"/>
  <c r="AD26" i="144"/>
  <c r="AF26" i="144"/>
  <c r="AH26" i="144"/>
  <c r="AJ26" i="144"/>
  <c r="AL26" i="144"/>
  <c r="AN26" i="144"/>
  <c r="C27" i="144"/>
  <c r="E27" i="144"/>
  <c r="G27" i="144"/>
  <c r="I27" i="144"/>
  <c r="K27" i="144"/>
  <c r="M27" i="144"/>
  <c r="P27" i="144"/>
  <c r="R27" i="144"/>
  <c r="T27" i="144"/>
  <c r="V27" i="144"/>
  <c r="X27" i="144"/>
  <c r="Z27" i="144"/>
  <c r="AB27" i="144"/>
  <c r="AD27" i="144"/>
  <c r="AF27" i="144"/>
  <c r="AH27" i="144"/>
  <c r="AJ27" i="144"/>
  <c r="AL27" i="144"/>
  <c r="AN27" i="144"/>
  <c r="P28" i="144"/>
  <c r="R28" i="144"/>
  <c r="T28" i="144"/>
  <c r="V28" i="144"/>
  <c r="X28" i="144"/>
  <c r="Z28" i="144"/>
  <c r="AB28" i="144"/>
  <c r="AD28" i="144"/>
  <c r="AF28" i="144"/>
  <c r="AH28" i="144"/>
  <c r="AJ28" i="144"/>
  <c r="AL28" i="144"/>
  <c r="AN28" i="144"/>
  <c r="C29" i="144"/>
  <c r="E29" i="144"/>
  <c r="G29" i="144"/>
  <c r="I29" i="144"/>
  <c r="K29" i="144"/>
  <c r="M29" i="144"/>
  <c r="P29" i="144"/>
  <c r="R29" i="144"/>
  <c r="T29" i="144"/>
  <c r="V29" i="144"/>
  <c r="X29" i="144"/>
  <c r="Z29" i="144"/>
  <c r="AB29" i="144"/>
  <c r="AD29" i="144"/>
  <c r="AF29" i="144"/>
  <c r="AH29" i="144"/>
  <c r="AJ29" i="144"/>
  <c r="AL29" i="144"/>
  <c r="AN29" i="144"/>
  <c r="P30" i="144"/>
  <c r="R30" i="144"/>
  <c r="T30" i="144"/>
  <c r="V30" i="144"/>
  <c r="X30" i="144"/>
  <c r="Z30" i="144"/>
  <c r="AB30" i="144"/>
  <c r="AD30" i="144"/>
  <c r="AF30" i="144"/>
  <c r="AH30" i="144"/>
  <c r="AJ30" i="144"/>
  <c r="AL30" i="144"/>
  <c r="AN30" i="144"/>
  <c r="C31" i="144"/>
  <c r="E31" i="144"/>
  <c r="G31" i="144"/>
  <c r="I31" i="144"/>
  <c r="K31" i="144"/>
  <c r="M31" i="144"/>
  <c r="P31" i="144"/>
  <c r="R31" i="144"/>
  <c r="T31" i="144"/>
  <c r="V31" i="144"/>
  <c r="X31" i="144"/>
  <c r="Z31" i="144"/>
  <c r="AB31" i="144"/>
  <c r="AD31" i="144"/>
  <c r="AF31" i="144"/>
  <c r="AH31" i="144"/>
  <c r="AJ31" i="144"/>
  <c r="AL31" i="144"/>
  <c r="AN31" i="144"/>
  <c r="P32" i="144"/>
  <c r="R32" i="144"/>
  <c r="T32" i="144"/>
  <c r="V32" i="144"/>
  <c r="X32" i="144"/>
  <c r="Z32" i="144"/>
  <c r="AB32" i="144"/>
  <c r="AD32" i="144"/>
  <c r="AF32" i="144"/>
  <c r="AH32" i="144"/>
  <c r="AJ32" i="144"/>
  <c r="AL32" i="144"/>
  <c r="AN32" i="144"/>
  <c r="P34" i="144"/>
  <c r="R34" i="144"/>
  <c r="T34" i="144"/>
  <c r="V34" i="144"/>
  <c r="X34" i="144"/>
  <c r="Z34" i="144"/>
  <c r="AB34" i="144"/>
  <c r="AD34" i="144"/>
  <c r="AF34" i="144"/>
  <c r="AH34" i="144"/>
  <c r="AJ34" i="144"/>
  <c r="AL34" i="144"/>
  <c r="AN34" i="144"/>
  <c r="P36" i="144"/>
  <c r="R36" i="144"/>
  <c r="T36" i="144"/>
  <c r="V36" i="144"/>
  <c r="X36" i="144"/>
  <c r="Z36" i="144"/>
  <c r="AB36" i="144"/>
  <c r="AD36" i="144"/>
  <c r="AF36" i="144"/>
  <c r="AH36" i="144"/>
  <c r="AJ36" i="144"/>
  <c r="AL36" i="144"/>
  <c r="AN36" i="144"/>
  <c r="A2" i="126"/>
  <c r="C2" i="126"/>
  <c r="E2" i="126"/>
  <c r="I2" i="126"/>
  <c r="K2" i="126"/>
  <c r="P3" i="126"/>
  <c r="R3" i="126"/>
  <c r="T3" i="126"/>
  <c r="V3" i="126"/>
  <c r="X3" i="126"/>
  <c r="Z3" i="126"/>
  <c r="AB3" i="126"/>
  <c r="AD3" i="126"/>
  <c r="AF3" i="126"/>
  <c r="AH3" i="126"/>
  <c r="AJ3" i="126"/>
  <c r="AL3" i="126"/>
  <c r="A4" i="126"/>
  <c r="C7" i="126"/>
  <c r="E7" i="126"/>
  <c r="I7" i="126"/>
  <c r="K7" i="126"/>
  <c r="P8" i="126"/>
  <c r="R8" i="126"/>
  <c r="T8" i="126"/>
  <c r="V8" i="126"/>
  <c r="X8" i="126"/>
  <c r="Z8" i="126"/>
  <c r="AB8" i="126"/>
  <c r="AD8" i="126"/>
  <c r="AF8" i="126"/>
  <c r="AH8" i="126"/>
  <c r="AJ8" i="126"/>
  <c r="AL8" i="126"/>
  <c r="C10" i="126"/>
  <c r="E10" i="126"/>
  <c r="G10" i="126"/>
  <c r="I10" i="126"/>
  <c r="K10" i="126"/>
  <c r="M10" i="126"/>
  <c r="P10" i="126"/>
  <c r="R10" i="126"/>
  <c r="T10" i="126"/>
  <c r="V10" i="126"/>
  <c r="X10" i="126"/>
  <c r="Z10" i="126"/>
  <c r="AB10" i="126"/>
  <c r="AD10" i="126"/>
  <c r="AF10" i="126"/>
  <c r="AH10" i="126"/>
  <c r="AJ10" i="126"/>
  <c r="AL10" i="126"/>
  <c r="AN10" i="126"/>
  <c r="C11" i="126"/>
  <c r="E11" i="126"/>
  <c r="G11" i="126"/>
  <c r="I11" i="126"/>
  <c r="K11" i="126"/>
  <c r="M11" i="126"/>
  <c r="P11" i="126"/>
  <c r="R11" i="126"/>
  <c r="T11" i="126"/>
  <c r="V11" i="126"/>
  <c r="X11" i="126"/>
  <c r="Z11" i="126"/>
  <c r="AB11" i="126"/>
  <c r="AD11" i="126"/>
  <c r="AF11" i="126"/>
  <c r="AH11" i="126"/>
  <c r="AJ11" i="126"/>
  <c r="AL11" i="126"/>
  <c r="AN11" i="126"/>
  <c r="C12" i="126"/>
  <c r="E12" i="126"/>
  <c r="G12" i="126"/>
  <c r="I12" i="126"/>
  <c r="K12" i="126"/>
  <c r="M12" i="126"/>
  <c r="C13" i="126"/>
  <c r="E13" i="126"/>
  <c r="G13" i="126"/>
  <c r="I13" i="126"/>
  <c r="K13" i="126"/>
  <c r="M13" i="126"/>
  <c r="C14" i="126"/>
  <c r="E14" i="126"/>
  <c r="G14" i="126"/>
  <c r="I14" i="126"/>
  <c r="K14" i="126"/>
  <c r="M14" i="126"/>
  <c r="C15" i="126"/>
  <c r="E15" i="126"/>
  <c r="G15" i="126"/>
  <c r="I15" i="126"/>
  <c r="K15" i="126"/>
  <c r="M15" i="126"/>
  <c r="P15" i="126"/>
  <c r="R15" i="126"/>
  <c r="T15" i="126"/>
  <c r="V15" i="126"/>
  <c r="X15" i="126"/>
  <c r="Z15" i="126"/>
  <c r="AB15" i="126"/>
  <c r="AD15" i="126"/>
  <c r="AF15" i="126"/>
  <c r="AH15" i="126"/>
  <c r="AJ15" i="126"/>
  <c r="AL15" i="126"/>
  <c r="AN15" i="126"/>
  <c r="C16" i="126"/>
  <c r="E16" i="126"/>
  <c r="G16" i="126"/>
  <c r="I16" i="126"/>
  <c r="K16" i="126"/>
  <c r="M16" i="126"/>
  <c r="P16" i="126"/>
  <c r="R16" i="126"/>
  <c r="T16" i="126"/>
  <c r="V16" i="126"/>
  <c r="X16" i="126"/>
  <c r="Z16" i="126"/>
  <c r="AB16" i="126"/>
  <c r="AD16" i="126"/>
  <c r="AF16" i="126"/>
  <c r="AH16" i="126"/>
  <c r="AJ16" i="126"/>
  <c r="AL16" i="126"/>
  <c r="AN16" i="126"/>
  <c r="C17" i="126"/>
  <c r="E17" i="126"/>
  <c r="G17" i="126"/>
  <c r="I17" i="126"/>
  <c r="K17" i="126"/>
  <c r="M17" i="126"/>
  <c r="P17" i="126"/>
  <c r="R17" i="126"/>
  <c r="T17" i="126"/>
  <c r="V17" i="126"/>
  <c r="X17" i="126"/>
  <c r="Z17" i="126"/>
  <c r="AB17" i="126"/>
  <c r="AD17" i="126"/>
  <c r="AF17" i="126"/>
  <c r="AH17" i="126"/>
  <c r="AJ17" i="126"/>
  <c r="AL17" i="126"/>
  <c r="AN17" i="126"/>
  <c r="C18" i="126"/>
  <c r="E18" i="126"/>
  <c r="G18" i="126"/>
  <c r="I18" i="126"/>
  <c r="K18" i="126"/>
  <c r="M18" i="126"/>
  <c r="P18" i="126"/>
  <c r="R18" i="126"/>
  <c r="T18" i="126"/>
  <c r="V18" i="126"/>
  <c r="X18" i="126"/>
  <c r="Z18" i="126"/>
  <c r="AB18" i="126"/>
  <c r="AD18" i="126"/>
  <c r="AF18" i="126"/>
  <c r="AH18" i="126"/>
  <c r="AJ18" i="126"/>
  <c r="AL18" i="126"/>
  <c r="AN18" i="126"/>
  <c r="C19" i="126"/>
  <c r="E19" i="126"/>
  <c r="G19" i="126"/>
  <c r="I19" i="126"/>
  <c r="K19" i="126"/>
  <c r="M19" i="126"/>
  <c r="P19" i="126"/>
  <c r="R19" i="126"/>
  <c r="T19" i="126"/>
  <c r="V19" i="126"/>
  <c r="X19" i="126"/>
  <c r="Z19" i="126"/>
  <c r="AB19" i="126"/>
  <c r="AD19" i="126"/>
  <c r="AF19" i="126"/>
  <c r="AH19" i="126"/>
  <c r="AJ19" i="126"/>
  <c r="AL19" i="126"/>
  <c r="AN19" i="126"/>
  <c r="C20" i="126"/>
  <c r="E20" i="126"/>
  <c r="G20" i="126"/>
  <c r="I20" i="126"/>
  <c r="K20" i="126"/>
  <c r="M20" i="126"/>
  <c r="P20" i="126"/>
  <c r="R20" i="126"/>
  <c r="T20" i="126"/>
  <c r="V20" i="126"/>
  <c r="X20" i="126"/>
  <c r="Z20" i="126"/>
  <c r="AB20" i="126"/>
  <c r="AD20" i="126"/>
  <c r="AF20" i="126"/>
  <c r="AH20" i="126"/>
  <c r="AJ20" i="126"/>
  <c r="AL20" i="126"/>
  <c r="AN20" i="126"/>
  <c r="C21" i="126"/>
  <c r="E21" i="126"/>
  <c r="G21" i="126"/>
  <c r="I21" i="126"/>
  <c r="K21" i="126"/>
  <c r="M21" i="126"/>
  <c r="P21" i="126"/>
  <c r="R21" i="126"/>
  <c r="T21" i="126"/>
  <c r="V21" i="126"/>
  <c r="X21" i="126"/>
  <c r="Z21" i="126"/>
  <c r="AB21" i="126"/>
  <c r="AD21" i="126"/>
  <c r="AF21" i="126"/>
  <c r="AH21" i="126"/>
  <c r="AJ21" i="126"/>
  <c r="AL21" i="126"/>
  <c r="AN21" i="126"/>
  <c r="C22" i="126"/>
  <c r="E22" i="126"/>
  <c r="G22" i="126"/>
  <c r="I22" i="126"/>
  <c r="K22" i="126"/>
  <c r="M22" i="126"/>
  <c r="P22" i="126"/>
  <c r="R22" i="126"/>
  <c r="T22" i="126"/>
  <c r="V22" i="126"/>
  <c r="X22" i="126"/>
  <c r="Z22" i="126"/>
  <c r="AB22" i="126"/>
  <c r="AD22" i="126"/>
  <c r="AF22" i="126"/>
  <c r="AH22" i="126"/>
  <c r="AJ22" i="126"/>
  <c r="AL22" i="126"/>
  <c r="AN22" i="126"/>
  <c r="C23" i="126"/>
  <c r="E23" i="126"/>
  <c r="G23" i="126"/>
  <c r="I23" i="126"/>
  <c r="K23" i="126"/>
  <c r="M23" i="126"/>
  <c r="P23" i="126"/>
  <c r="R23" i="126"/>
  <c r="T23" i="126"/>
  <c r="V23" i="126"/>
  <c r="X23" i="126"/>
  <c r="Z23" i="126"/>
  <c r="AB23" i="126"/>
  <c r="AD23" i="126"/>
  <c r="AF23" i="126"/>
  <c r="AH23" i="126"/>
  <c r="AJ23" i="126"/>
  <c r="AL23" i="126"/>
  <c r="AN23" i="126"/>
  <c r="C24" i="126"/>
  <c r="E24" i="126"/>
  <c r="G24" i="126"/>
  <c r="I24" i="126"/>
  <c r="K24" i="126"/>
  <c r="M24" i="126"/>
  <c r="P24" i="126"/>
  <c r="R24" i="126"/>
  <c r="T24" i="126"/>
  <c r="V24" i="126"/>
  <c r="X24" i="126"/>
  <c r="Z24" i="126"/>
  <c r="AB24" i="126"/>
  <c r="AD24" i="126"/>
  <c r="AF24" i="126"/>
  <c r="AH24" i="126"/>
  <c r="AJ24" i="126"/>
  <c r="AL24" i="126"/>
  <c r="AN24" i="126"/>
  <c r="C25" i="126"/>
  <c r="E25" i="126"/>
  <c r="G25" i="126"/>
  <c r="I25" i="126"/>
  <c r="K25" i="126"/>
  <c r="M25" i="126"/>
  <c r="P25" i="126"/>
  <c r="R25" i="126"/>
  <c r="T25" i="126"/>
  <c r="V25" i="126"/>
  <c r="X25" i="126"/>
  <c r="Z25" i="126"/>
  <c r="AB25" i="126"/>
  <c r="AD25" i="126"/>
  <c r="AF25" i="126"/>
  <c r="AH25" i="126"/>
  <c r="AJ25" i="126"/>
  <c r="AL25" i="126"/>
  <c r="AN25" i="126"/>
  <c r="C26" i="126"/>
  <c r="E26" i="126"/>
  <c r="G26" i="126"/>
  <c r="I26" i="126"/>
  <c r="K26" i="126"/>
  <c r="M26" i="126"/>
  <c r="P26" i="126"/>
  <c r="R26" i="126"/>
  <c r="T26" i="126"/>
  <c r="V26" i="126"/>
  <c r="X26" i="126"/>
  <c r="Z26" i="126"/>
  <c r="AB26" i="126"/>
  <c r="AD26" i="126"/>
  <c r="AF26" i="126"/>
  <c r="AH26" i="126"/>
  <c r="AJ26" i="126"/>
  <c r="AL26" i="126"/>
  <c r="AN26" i="126"/>
  <c r="C27" i="126"/>
  <c r="E27" i="126"/>
  <c r="G27" i="126"/>
  <c r="I27" i="126"/>
  <c r="K27" i="126"/>
  <c r="M27" i="126"/>
  <c r="P27" i="126"/>
  <c r="R27" i="126"/>
  <c r="T27" i="126"/>
  <c r="V27" i="126"/>
  <c r="X27" i="126"/>
  <c r="Z27" i="126"/>
  <c r="AB27" i="126"/>
  <c r="AD27" i="126"/>
  <c r="AF27" i="126"/>
  <c r="AH27" i="126"/>
  <c r="AJ27" i="126"/>
  <c r="AL27" i="126"/>
  <c r="AN27" i="126"/>
  <c r="P28" i="126"/>
  <c r="R28" i="126"/>
  <c r="T28" i="126"/>
  <c r="V28" i="126"/>
  <c r="X28" i="126"/>
  <c r="Z28" i="126"/>
  <c r="AB28" i="126"/>
  <c r="AD28" i="126"/>
  <c r="AF28" i="126"/>
  <c r="AH28" i="126"/>
  <c r="AJ28" i="126"/>
  <c r="AL28" i="126"/>
  <c r="AN28" i="126"/>
  <c r="C29" i="126"/>
  <c r="E29" i="126"/>
  <c r="G29" i="126"/>
  <c r="I29" i="126"/>
  <c r="K29" i="126"/>
  <c r="M29" i="126"/>
  <c r="P29" i="126"/>
  <c r="R29" i="126"/>
  <c r="T29" i="126"/>
  <c r="V29" i="126"/>
  <c r="X29" i="126"/>
  <c r="Z29" i="126"/>
  <c r="AB29" i="126"/>
  <c r="AD29" i="126"/>
  <c r="AF29" i="126"/>
  <c r="AH29" i="126"/>
  <c r="AJ29" i="126"/>
  <c r="AL29" i="126"/>
  <c r="AN29" i="126"/>
  <c r="P30" i="126"/>
  <c r="R30" i="126"/>
  <c r="T30" i="126"/>
  <c r="V30" i="126"/>
  <c r="X30" i="126"/>
  <c r="Z30" i="126"/>
  <c r="AB30" i="126"/>
  <c r="AD30" i="126"/>
  <c r="AF30" i="126"/>
  <c r="AH30" i="126"/>
  <c r="AJ30" i="126"/>
  <c r="AL30" i="126"/>
  <c r="AN30" i="126"/>
  <c r="C31" i="126"/>
  <c r="E31" i="126"/>
  <c r="G31" i="126"/>
  <c r="I31" i="126"/>
  <c r="K31" i="126"/>
  <c r="M31" i="126"/>
  <c r="P31" i="126"/>
  <c r="R31" i="126"/>
  <c r="T31" i="126"/>
  <c r="V31" i="126"/>
  <c r="X31" i="126"/>
  <c r="Z31" i="126"/>
  <c r="AB31" i="126"/>
  <c r="AD31" i="126"/>
  <c r="AF31" i="126"/>
  <c r="AH31" i="126"/>
  <c r="AJ31" i="126"/>
  <c r="AL31" i="126"/>
  <c r="AN31" i="126"/>
  <c r="P32" i="126"/>
  <c r="R32" i="126"/>
  <c r="T32" i="126"/>
  <c r="V32" i="126"/>
  <c r="X32" i="126"/>
  <c r="Z32" i="126"/>
  <c r="AB32" i="126"/>
  <c r="AD32" i="126"/>
  <c r="AF32" i="126"/>
  <c r="AH32" i="126"/>
  <c r="AJ32" i="126"/>
  <c r="AL32" i="126"/>
  <c r="AN32" i="126"/>
  <c r="P34" i="126"/>
  <c r="R34" i="126"/>
  <c r="T34" i="126"/>
  <c r="V34" i="126"/>
  <c r="X34" i="126"/>
  <c r="Z34" i="126"/>
  <c r="AB34" i="126"/>
  <c r="AD34" i="126"/>
  <c r="AF34" i="126"/>
  <c r="AH34" i="126"/>
  <c r="AJ34" i="126"/>
  <c r="AL34" i="126"/>
  <c r="AN34" i="126"/>
  <c r="P36" i="126"/>
  <c r="R36" i="126"/>
  <c r="T36" i="126"/>
  <c r="V36" i="126"/>
  <c r="X36" i="126"/>
  <c r="Z36" i="126"/>
  <c r="AB36" i="126"/>
  <c r="AD36" i="126"/>
  <c r="AF36" i="126"/>
  <c r="AH36" i="126"/>
  <c r="AJ36" i="126"/>
  <c r="AL36" i="126"/>
  <c r="AN36" i="126"/>
  <c r="A2" i="128"/>
  <c r="C2" i="128"/>
  <c r="E2" i="128"/>
  <c r="I2" i="128"/>
  <c r="K2" i="128"/>
  <c r="P3" i="128"/>
  <c r="R3" i="128"/>
  <c r="T3" i="128"/>
  <c r="V3" i="128"/>
  <c r="X3" i="128"/>
  <c r="Z3" i="128"/>
  <c r="AB3" i="128"/>
  <c r="AD3" i="128"/>
  <c r="AF3" i="128"/>
  <c r="AH3" i="128"/>
  <c r="AJ3" i="128"/>
  <c r="AL3" i="128"/>
  <c r="A4" i="128"/>
  <c r="C7" i="128"/>
  <c r="E7" i="128"/>
  <c r="I7" i="128"/>
  <c r="K7" i="128"/>
  <c r="P8" i="128"/>
  <c r="R8" i="128"/>
  <c r="T8" i="128"/>
  <c r="V8" i="128"/>
  <c r="X8" i="128"/>
  <c r="Z8" i="128"/>
  <c r="AB8" i="128"/>
  <c r="AD8" i="128"/>
  <c r="AF8" i="128"/>
  <c r="AH8" i="128"/>
  <c r="AJ8" i="128"/>
  <c r="AL8" i="128"/>
  <c r="C10" i="128"/>
  <c r="E10" i="128"/>
  <c r="G10" i="128"/>
  <c r="I10" i="128"/>
  <c r="K10" i="128"/>
  <c r="M10" i="128"/>
  <c r="P10" i="128"/>
  <c r="R10" i="128"/>
  <c r="T10" i="128"/>
  <c r="V10" i="128"/>
  <c r="X10" i="128"/>
  <c r="Z10" i="128"/>
  <c r="AB10" i="128"/>
  <c r="AD10" i="128"/>
  <c r="AF10" i="128"/>
  <c r="AH10" i="128"/>
  <c r="AJ10" i="128"/>
  <c r="AL10" i="128"/>
  <c r="AN10" i="128"/>
  <c r="C11" i="128"/>
  <c r="E11" i="128"/>
  <c r="G11" i="128"/>
  <c r="I11" i="128"/>
  <c r="K11" i="128"/>
  <c r="M11" i="128"/>
  <c r="P11" i="128"/>
  <c r="R11" i="128"/>
  <c r="T11" i="128"/>
  <c r="V11" i="128"/>
  <c r="X11" i="128"/>
  <c r="Z11" i="128"/>
  <c r="AB11" i="128"/>
  <c r="AD11" i="128"/>
  <c r="AF11" i="128"/>
  <c r="AH11" i="128"/>
  <c r="AJ11" i="128"/>
  <c r="AL11" i="128"/>
  <c r="AN11" i="128"/>
  <c r="C12" i="128"/>
  <c r="E12" i="128"/>
  <c r="G12" i="128"/>
  <c r="I12" i="128"/>
  <c r="K12" i="128"/>
  <c r="M12" i="128"/>
  <c r="C13" i="128"/>
  <c r="E13" i="128"/>
  <c r="G13" i="128"/>
  <c r="I13" i="128"/>
  <c r="K13" i="128"/>
  <c r="M13" i="128"/>
  <c r="C14" i="128"/>
  <c r="E14" i="128"/>
  <c r="G14" i="128"/>
  <c r="I14" i="128"/>
  <c r="K14" i="128"/>
  <c r="M14" i="128"/>
  <c r="C15" i="128"/>
  <c r="E15" i="128"/>
  <c r="G15" i="128"/>
  <c r="I15" i="128"/>
  <c r="K15" i="128"/>
  <c r="M15" i="128"/>
  <c r="P15" i="128"/>
  <c r="R15" i="128"/>
  <c r="T15" i="128"/>
  <c r="V15" i="128"/>
  <c r="X15" i="128"/>
  <c r="Z15" i="128"/>
  <c r="AB15" i="128"/>
  <c r="AD15" i="128"/>
  <c r="AF15" i="128"/>
  <c r="AH15" i="128"/>
  <c r="AJ15" i="128"/>
  <c r="AL15" i="128"/>
  <c r="AN15" i="128"/>
  <c r="C16" i="128"/>
  <c r="E16" i="128"/>
  <c r="G16" i="128"/>
  <c r="I16" i="128"/>
  <c r="K16" i="128"/>
  <c r="M16" i="128"/>
  <c r="P16" i="128"/>
  <c r="R16" i="128"/>
  <c r="T16" i="128"/>
  <c r="V16" i="128"/>
  <c r="X16" i="128"/>
  <c r="Z16" i="128"/>
  <c r="AB16" i="128"/>
  <c r="AD16" i="128"/>
  <c r="AF16" i="128"/>
  <c r="AH16" i="128"/>
  <c r="AJ16" i="128"/>
  <c r="AL16" i="128"/>
  <c r="AN16" i="128"/>
  <c r="C17" i="128"/>
  <c r="E17" i="128"/>
  <c r="G17" i="128"/>
  <c r="I17" i="128"/>
  <c r="K17" i="128"/>
  <c r="M17" i="128"/>
  <c r="P17" i="128"/>
  <c r="R17" i="128"/>
  <c r="T17" i="128"/>
  <c r="V17" i="128"/>
  <c r="X17" i="128"/>
  <c r="Z17" i="128"/>
  <c r="AB17" i="128"/>
  <c r="AD17" i="128"/>
  <c r="AF17" i="128"/>
  <c r="AH17" i="128"/>
  <c r="AJ17" i="128"/>
  <c r="AL17" i="128"/>
  <c r="AN17" i="128"/>
  <c r="C18" i="128"/>
  <c r="E18" i="128"/>
  <c r="G18" i="128"/>
  <c r="I18" i="128"/>
  <c r="K18" i="128"/>
  <c r="M18" i="128"/>
  <c r="P18" i="128"/>
  <c r="R18" i="128"/>
  <c r="T18" i="128"/>
  <c r="V18" i="128"/>
  <c r="X18" i="128"/>
  <c r="Z18" i="128"/>
  <c r="AB18" i="128"/>
  <c r="AD18" i="128"/>
  <c r="AF18" i="128"/>
  <c r="AH18" i="128"/>
  <c r="AJ18" i="128"/>
  <c r="AL18" i="128"/>
  <c r="AN18" i="128"/>
  <c r="C19" i="128"/>
  <c r="E19" i="128"/>
  <c r="G19" i="128"/>
  <c r="I19" i="128"/>
  <c r="K19" i="128"/>
  <c r="M19" i="128"/>
  <c r="P19" i="128"/>
  <c r="R19" i="128"/>
  <c r="T19" i="128"/>
  <c r="V19" i="128"/>
  <c r="X19" i="128"/>
  <c r="Z19" i="128"/>
  <c r="AB19" i="128"/>
  <c r="AD19" i="128"/>
  <c r="AF19" i="128"/>
  <c r="AH19" i="128"/>
  <c r="AJ19" i="128"/>
  <c r="AL19" i="128"/>
  <c r="AN19" i="128"/>
  <c r="C20" i="128"/>
  <c r="E20" i="128"/>
  <c r="G20" i="128"/>
  <c r="I20" i="128"/>
  <c r="K20" i="128"/>
  <c r="M20" i="128"/>
  <c r="P20" i="128"/>
  <c r="R20" i="128"/>
  <c r="T20" i="128"/>
  <c r="V20" i="128"/>
  <c r="X20" i="128"/>
  <c r="Z20" i="128"/>
  <c r="AB20" i="128"/>
  <c r="AD20" i="128"/>
  <c r="AF20" i="128"/>
  <c r="AH20" i="128"/>
  <c r="AJ20" i="128"/>
  <c r="AL20" i="128"/>
  <c r="AN20" i="128"/>
  <c r="C21" i="128"/>
  <c r="E21" i="128"/>
  <c r="G21" i="128"/>
  <c r="I21" i="128"/>
  <c r="K21" i="128"/>
  <c r="M21" i="128"/>
  <c r="P21" i="128"/>
  <c r="R21" i="128"/>
  <c r="T21" i="128"/>
  <c r="V21" i="128"/>
  <c r="X21" i="128"/>
  <c r="Z21" i="128"/>
  <c r="AB21" i="128"/>
  <c r="AD21" i="128"/>
  <c r="AF21" i="128"/>
  <c r="AH21" i="128"/>
  <c r="AJ21" i="128"/>
  <c r="AL21" i="128"/>
  <c r="AN21" i="128"/>
  <c r="C22" i="128"/>
  <c r="E22" i="128"/>
  <c r="G22" i="128"/>
  <c r="I22" i="128"/>
  <c r="K22" i="128"/>
  <c r="M22" i="128"/>
  <c r="P22" i="128"/>
  <c r="R22" i="128"/>
  <c r="T22" i="128"/>
  <c r="V22" i="128"/>
  <c r="X22" i="128"/>
  <c r="Z22" i="128"/>
  <c r="AB22" i="128"/>
  <c r="AD22" i="128"/>
  <c r="AF22" i="128"/>
  <c r="AH22" i="128"/>
  <c r="AJ22" i="128"/>
  <c r="AL22" i="128"/>
  <c r="AN22" i="128"/>
  <c r="C23" i="128"/>
  <c r="E23" i="128"/>
  <c r="G23" i="128"/>
  <c r="I23" i="128"/>
  <c r="K23" i="128"/>
  <c r="M23" i="128"/>
  <c r="P23" i="128"/>
  <c r="R23" i="128"/>
  <c r="T23" i="128"/>
  <c r="V23" i="128"/>
  <c r="X23" i="128"/>
  <c r="Z23" i="128"/>
  <c r="AB23" i="128"/>
  <c r="AD23" i="128"/>
  <c r="AF23" i="128"/>
  <c r="AH23" i="128"/>
  <c r="AJ23" i="128"/>
  <c r="AL23" i="128"/>
  <c r="AN23" i="128"/>
  <c r="C24" i="128"/>
  <c r="E24" i="128"/>
  <c r="G24" i="128"/>
  <c r="I24" i="128"/>
  <c r="K24" i="128"/>
  <c r="M24" i="128"/>
  <c r="P24" i="128"/>
  <c r="R24" i="128"/>
  <c r="T24" i="128"/>
  <c r="V24" i="128"/>
  <c r="X24" i="128"/>
  <c r="Z24" i="128"/>
  <c r="AB24" i="128"/>
  <c r="AD24" i="128"/>
  <c r="AF24" i="128"/>
  <c r="AH24" i="128"/>
  <c r="AJ24" i="128"/>
  <c r="AL24" i="128"/>
  <c r="AN24" i="128"/>
  <c r="C25" i="128"/>
  <c r="E25" i="128"/>
  <c r="G25" i="128"/>
  <c r="I25" i="128"/>
  <c r="K25" i="128"/>
  <c r="M25" i="128"/>
  <c r="P25" i="128"/>
  <c r="R25" i="128"/>
  <c r="T25" i="128"/>
  <c r="V25" i="128"/>
  <c r="X25" i="128"/>
  <c r="Z25" i="128"/>
  <c r="AB25" i="128"/>
  <c r="AD25" i="128"/>
  <c r="AF25" i="128"/>
  <c r="AH25" i="128"/>
  <c r="AJ25" i="128"/>
  <c r="AL25" i="128"/>
  <c r="AN25" i="128"/>
  <c r="C26" i="128"/>
  <c r="E26" i="128"/>
  <c r="G26" i="128"/>
  <c r="I26" i="128"/>
  <c r="K26" i="128"/>
  <c r="M26" i="128"/>
  <c r="P26" i="128"/>
  <c r="R26" i="128"/>
  <c r="T26" i="128"/>
  <c r="V26" i="128"/>
  <c r="X26" i="128"/>
  <c r="Z26" i="128"/>
  <c r="AB26" i="128"/>
  <c r="AD26" i="128"/>
  <c r="AF26" i="128"/>
  <c r="AH26" i="128"/>
  <c r="AJ26" i="128"/>
  <c r="AL26" i="128"/>
  <c r="AN26" i="128"/>
  <c r="C27" i="128"/>
  <c r="E27" i="128"/>
  <c r="G27" i="128"/>
  <c r="I27" i="128"/>
  <c r="K27" i="128"/>
  <c r="M27" i="128"/>
  <c r="P27" i="128"/>
  <c r="R27" i="128"/>
  <c r="T27" i="128"/>
  <c r="V27" i="128"/>
  <c r="X27" i="128"/>
  <c r="Z27" i="128"/>
  <c r="AB27" i="128"/>
  <c r="AD27" i="128"/>
  <c r="AF27" i="128"/>
  <c r="AH27" i="128"/>
  <c r="AJ27" i="128"/>
  <c r="AL27" i="128"/>
  <c r="AN27" i="128"/>
  <c r="P28" i="128"/>
  <c r="R28" i="128"/>
  <c r="T28" i="128"/>
  <c r="V28" i="128"/>
  <c r="X28" i="128"/>
  <c r="Z28" i="128"/>
  <c r="AB28" i="128"/>
  <c r="AD28" i="128"/>
  <c r="AF28" i="128"/>
  <c r="AH28" i="128"/>
  <c r="AJ28" i="128"/>
  <c r="AL28" i="128"/>
  <c r="AN28" i="128"/>
  <c r="C29" i="128"/>
  <c r="E29" i="128"/>
  <c r="G29" i="128"/>
  <c r="I29" i="128"/>
  <c r="K29" i="128"/>
  <c r="M29" i="128"/>
  <c r="P29" i="128"/>
  <c r="R29" i="128"/>
  <c r="T29" i="128"/>
  <c r="V29" i="128"/>
  <c r="X29" i="128"/>
  <c r="Z29" i="128"/>
  <c r="AB29" i="128"/>
  <c r="AD29" i="128"/>
  <c r="AF29" i="128"/>
  <c r="AH29" i="128"/>
  <c r="AJ29" i="128"/>
  <c r="AL29" i="128"/>
  <c r="AN29" i="128"/>
  <c r="P30" i="128"/>
  <c r="R30" i="128"/>
  <c r="T30" i="128"/>
  <c r="V30" i="128"/>
  <c r="X30" i="128"/>
  <c r="Z30" i="128"/>
  <c r="AB30" i="128"/>
  <c r="AD30" i="128"/>
  <c r="AF30" i="128"/>
  <c r="AH30" i="128"/>
  <c r="AJ30" i="128"/>
  <c r="AL30" i="128"/>
  <c r="AN30" i="128"/>
  <c r="C31" i="128"/>
  <c r="E31" i="128"/>
  <c r="G31" i="128"/>
  <c r="I31" i="128"/>
  <c r="K31" i="128"/>
  <c r="M31" i="128"/>
  <c r="P31" i="128"/>
  <c r="R31" i="128"/>
  <c r="T31" i="128"/>
  <c r="V31" i="128"/>
  <c r="X31" i="128"/>
  <c r="Z31" i="128"/>
  <c r="AB31" i="128"/>
  <c r="AD31" i="128"/>
  <c r="AF31" i="128"/>
  <c r="AH31" i="128"/>
  <c r="AJ31" i="128"/>
  <c r="AL31" i="128"/>
  <c r="AN31" i="128"/>
  <c r="P32" i="128"/>
  <c r="R32" i="128"/>
  <c r="T32" i="128"/>
  <c r="V32" i="128"/>
  <c r="X32" i="128"/>
  <c r="Z32" i="128"/>
  <c r="AB32" i="128"/>
  <c r="AD32" i="128"/>
  <c r="AF32" i="128"/>
  <c r="AH32" i="128"/>
  <c r="AJ32" i="128"/>
  <c r="AL32" i="128"/>
  <c r="AN32" i="128"/>
  <c r="P34" i="128"/>
  <c r="R34" i="128"/>
  <c r="T34" i="128"/>
  <c r="V34" i="128"/>
  <c r="X34" i="128"/>
  <c r="Z34" i="128"/>
  <c r="AB34" i="128"/>
  <c r="AD34" i="128"/>
  <c r="AF34" i="128"/>
  <c r="AH34" i="128"/>
  <c r="AJ34" i="128"/>
  <c r="AL34" i="128"/>
  <c r="AN34" i="128"/>
  <c r="P36" i="128"/>
  <c r="R36" i="128"/>
  <c r="T36" i="128"/>
  <c r="V36" i="128"/>
  <c r="X36" i="128"/>
  <c r="Z36" i="128"/>
  <c r="AB36" i="128"/>
  <c r="AD36" i="128"/>
  <c r="AF36" i="128"/>
  <c r="AH36" i="128"/>
  <c r="AJ36" i="128"/>
  <c r="AL36" i="128"/>
  <c r="AN36" i="128"/>
  <c r="A2" i="147"/>
  <c r="C2" i="147"/>
  <c r="E2" i="147"/>
  <c r="I2" i="147"/>
  <c r="K2" i="147"/>
  <c r="P3" i="147"/>
  <c r="R3" i="147"/>
  <c r="T3" i="147"/>
  <c r="V3" i="147"/>
  <c r="X3" i="147"/>
  <c r="Z3" i="147"/>
  <c r="AB3" i="147"/>
  <c r="AD3" i="147"/>
  <c r="AF3" i="147"/>
  <c r="AH3" i="147"/>
  <c r="AJ3" i="147"/>
  <c r="AL3" i="147"/>
  <c r="A4" i="147"/>
  <c r="C7" i="147"/>
  <c r="E7" i="147"/>
  <c r="I7" i="147"/>
  <c r="K7" i="147"/>
  <c r="P8" i="147"/>
  <c r="R8" i="147"/>
  <c r="T8" i="147"/>
  <c r="V8" i="147"/>
  <c r="X8" i="147"/>
  <c r="Z8" i="147"/>
  <c r="AB8" i="147"/>
  <c r="AD8" i="147"/>
  <c r="AF8" i="147"/>
  <c r="AH8" i="147"/>
  <c r="AJ8" i="147"/>
  <c r="AL8" i="147"/>
  <c r="C10" i="147"/>
  <c r="E10" i="147"/>
  <c r="G10" i="147"/>
  <c r="I10" i="147"/>
  <c r="K10" i="147"/>
  <c r="M10" i="147"/>
  <c r="P10" i="147"/>
  <c r="R10" i="147"/>
  <c r="T10" i="147"/>
  <c r="V10" i="147"/>
  <c r="X10" i="147"/>
  <c r="Z10" i="147"/>
  <c r="AB10" i="147"/>
  <c r="AD10" i="147"/>
  <c r="AF10" i="147"/>
  <c r="AH10" i="147"/>
  <c r="AJ10" i="147"/>
  <c r="AL10" i="147"/>
  <c r="AN10" i="147"/>
  <c r="C11" i="147"/>
  <c r="E11" i="147"/>
  <c r="G11" i="147"/>
  <c r="I11" i="147"/>
  <c r="K11" i="147"/>
  <c r="M11" i="147"/>
  <c r="P11" i="147"/>
  <c r="R11" i="147"/>
  <c r="T11" i="147"/>
  <c r="V11" i="147"/>
  <c r="X11" i="147"/>
  <c r="Z11" i="147"/>
  <c r="AB11" i="147"/>
  <c r="AD11" i="147"/>
  <c r="AF11" i="147"/>
  <c r="AH11" i="147"/>
  <c r="AJ11" i="147"/>
  <c r="AL11" i="147"/>
  <c r="AN11" i="147"/>
  <c r="C12" i="147"/>
  <c r="E12" i="147"/>
  <c r="G12" i="147"/>
  <c r="I12" i="147"/>
  <c r="K12" i="147"/>
  <c r="M12" i="147"/>
  <c r="C13" i="147"/>
  <c r="E13" i="147"/>
  <c r="G13" i="147"/>
  <c r="I13" i="147"/>
  <c r="K13" i="147"/>
  <c r="M13" i="147"/>
  <c r="C14" i="147"/>
  <c r="E14" i="147"/>
  <c r="G14" i="147"/>
  <c r="I14" i="147"/>
  <c r="K14" i="147"/>
  <c r="M14" i="147"/>
  <c r="C15" i="147"/>
  <c r="E15" i="147"/>
  <c r="G15" i="147"/>
  <c r="I15" i="147"/>
  <c r="K15" i="147"/>
  <c r="M15" i="147"/>
  <c r="P15" i="147"/>
  <c r="R15" i="147"/>
  <c r="T15" i="147"/>
  <c r="V15" i="147"/>
  <c r="X15" i="147"/>
  <c r="Z15" i="147"/>
  <c r="AB15" i="147"/>
  <c r="AD15" i="147"/>
  <c r="AF15" i="147"/>
  <c r="AH15" i="147"/>
  <c r="AJ15" i="147"/>
  <c r="AL15" i="147"/>
  <c r="AN15" i="147"/>
  <c r="C16" i="147"/>
  <c r="E16" i="147"/>
  <c r="G16" i="147"/>
  <c r="I16" i="147"/>
  <c r="K16" i="147"/>
  <c r="M16" i="147"/>
  <c r="P16" i="147"/>
  <c r="R16" i="147"/>
  <c r="T16" i="147"/>
  <c r="V16" i="147"/>
  <c r="X16" i="147"/>
  <c r="Z16" i="147"/>
  <c r="AB16" i="147"/>
  <c r="AD16" i="147"/>
  <c r="AF16" i="147"/>
  <c r="AH16" i="147"/>
  <c r="AJ16" i="147"/>
  <c r="AL16" i="147"/>
  <c r="AN16" i="147"/>
  <c r="C17" i="147"/>
  <c r="E17" i="147"/>
  <c r="G17" i="147"/>
  <c r="I17" i="147"/>
  <c r="K17" i="147"/>
  <c r="M17" i="147"/>
  <c r="P17" i="147"/>
  <c r="R17" i="147"/>
  <c r="T17" i="147"/>
  <c r="V17" i="147"/>
  <c r="X17" i="147"/>
  <c r="Z17" i="147"/>
  <c r="AB17" i="147"/>
  <c r="AD17" i="147"/>
  <c r="AF17" i="147"/>
  <c r="AH17" i="147"/>
  <c r="AJ17" i="147"/>
  <c r="AL17" i="147"/>
  <c r="AN17" i="147"/>
  <c r="C18" i="147"/>
  <c r="E18" i="147"/>
  <c r="G18" i="147"/>
  <c r="I18" i="147"/>
  <c r="K18" i="147"/>
  <c r="M18" i="147"/>
  <c r="P18" i="147"/>
  <c r="R18" i="147"/>
  <c r="T18" i="147"/>
  <c r="V18" i="147"/>
  <c r="X18" i="147"/>
  <c r="Z18" i="147"/>
  <c r="AB18" i="147"/>
  <c r="AD18" i="147"/>
  <c r="AF18" i="147"/>
  <c r="AH18" i="147"/>
  <c r="AJ18" i="147"/>
  <c r="AL18" i="147"/>
  <c r="AN18" i="147"/>
  <c r="C19" i="147"/>
  <c r="E19" i="147"/>
  <c r="G19" i="147"/>
  <c r="I19" i="147"/>
  <c r="K19" i="147"/>
  <c r="M19" i="147"/>
  <c r="P19" i="147"/>
  <c r="R19" i="147"/>
  <c r="T19" i="147"/>
  <c r="V19" i="147"/>
  <c r="X19" i="147"/>
  <c r="Z19" i="147"/>
  <c r="AB19" i="147"/>
  <c r="AD19" i="147"/>
  <c r="AF19" i="147"/>
  <c r="AH19" i="147"/>
  <c r="AJ19" i="147"/>
  <c r="AL19" i="147"/>
  <c r="AN19" i="147"/>
  <c r="C20" i="147"/>
  <c r="E20" i="147"/>
  <c r="G20" i="147"/>
  <c r="I20" i="147"/>
  <c r="K20" i="147"/>
  <c r="M20" i="147"/>
  <c r="P20" i="147"/>
  <c r="R20" i="147"/>
  <c r="T20" i="147"/>
  <c r="V20" i="147"/>
  <c r="X20" i="147"/>
  <c r="Z20" i="147"/>
  <c r="AB20" i="147"/>
  <c r="AD20" i="147"/>
  <c r="AF20" i="147"/>
  <c r="AH20" i="147"/>
  <c r="AJ20" i="147"/>
  <c r="AL20" i="147"/>
  <c r="AN20" i="147"/>
  <c r="C21" i="147"/>
  <c r="E21" i="147"/>
  <c r="G21" i="147"/>
  <c r="I21" i="147"/>
  <c r="K21" i="147"/>
  <c r="M21" i="147"/>
  <c r="P21" i="147"/>
  <c r="R21" i="147"/>
  <c r="T21" i="147"/>
  <c r="V21" i="147"/>
  <c r="X21" i="147"/>
  <c r="Z21" i="147"/>
  <c r="AB21" i="147"/>
  <c r="AD21" i="147"/>
  <c r="AF21" i="147"/>
  <c r="AH21" i="147"/>
  <c r="AJ21" i="147"/>
  <c r="AL21" i="147"/>
  <c r="AN21" i="147"/>
  <c r="C22" i="147"/>
  <c r="E22" i="147"/>
  <c r="G22" i="147"/>
  <c r="I22" i="147"/>
  <c r="K22" i="147"/>
  <c r="M22" i="147"/>
  <c r="P22" i="147"/>
  <c r="R22" i="147"/>
  <c r="T22" i="147"/>
  <c r="V22" i="147"/>
  <c r="X22" i="147"/>
  <c r="Z22" i="147"/>
  <c r="AB22" i="147"/>
  <c r="AD22" i="147"/>
  <c r="AF22" i="147"/>
  <c r="AH22" i="147"/>
  <c r="AJ22" i="147"/>
  <c r="AL22" i="147"/>
  <c r="AN22" i="147"/>
  <c r="C23" i="147"/>
  <c r="E23" i="147"/>
  <c r="G23" i="147"/>
  <c r="I23" i="147"/>
  <c r="K23" i="147"/>
  <c r="M23" i="147"/>
  <c r="P23" i="147"/>
  <c r="R23" i="147"/>
  <c r="T23" i="147"/>
  <c r="V23" i="147"/>
  <c r="X23" i="147"/>
  <c r="Z23" i="147"/>
  <c r="AB23" i="147"/>
  <c r="AD23" i="147"/>
  <c r="AF23" i="147"/>
  <c r="AH23" i="147"/>
  <c r="AJ23" i="147"/>
  <c r="AL23" i="147"/>
  <c r="AN23" i="147"/>
  <c r="C24" i="147"/>
  <c r="E24" i="147"/>
  <c r="G24" i="147"/>
  <c r="I24" i="147"/>
  <c r="K24" i="147"/>
  <c r="M24" i="147"/>
  <c r="P24" i="147"/>
  <c r="R24" i="147"/>
  <c r="T24" i="147"/>
  <c r="V24" i="147"/>
  <c r="X24" i="147"/>
  <c r="Z24" i="147"/>
  <c r="AB24" i="147"/>
  <c r="AD24" i="147"/>
  <c r="AF24" i="147"/>
  <c r="AH24" i="147"/>
  <c r="AJ24" i="147"/>
  <c r="AL24" i="147"/>
  <c r="AN24" i="147"/>
  <c r="C25" i="147"/>
  <c r="E25" i="147"/>
  <c r="G25" i="147"/>
  <c r="I25" i="147"/>
  <c r="K25" i="147"/>
  <c r="M25" i="147"/>
  <c r="P25" i="147"/>
  <c r="R25" i="147"/>
  <c r="T25" i="147"/>
  <c r="V25" i="147"/>
  <c r="X25" i="147"/>
  <c r="Z25" i="147"/>
  <c r="AB25" i="147"/>
  <c r="AD25" i="147"/>
  <c r="AF25" i="147"/>
  <c r="AH25" i="147"/>
  <c r="AJ25" i="147"/>
  <c r="AL25" i="147"/>
  <c r="AN25" i="147"/>
  <c r="C26" i="147"/>
  <c r="E26" i="147"/>
  <c r="G26" i="147"/>
  <c r="I26" i="147"/>
  <c r="K26" i="147"/>
  <c r="M26" i="147"/>
  <c r="P26" i="147"/>
  <c r="R26" i="147"/>
  <c r="T26" i="147"/>
  <c r="V26" i="147"/>
  <c r="X26" i="147"/>
  <c r="Z26" i="147"/>
  <c r="AB26" i="147"/>
  <c r="AD26" i="147"/>
  <c r="AF26" i="147"/>
  <c r="AH26" i="147"/>
  <c r="AJ26" i="147"/>
  <c r="AL26" i="147"/>
  <c r="AN26" i="147"/>
  <c r="C27" i="147"/>
  <c r="E27" i="147"/>
  <c r="G27" i="147"/>
  <c r="I27" i="147"/>
  <c r="K27" i="147"/>
  <c r="M27" i="147"/>
  <c r="P27" i="147"/>
  <c r="R27" i="147"/>
  <c r="T27" i="147"/>
  <c r="V27" i="147"/>
  <c r="X27" i="147"/>
  <c r="Z27" i="147"/>
  <c r="AB27" i="147"/>
  <c r="AD27" i="147"/>
  <c r="AF27" i="147"/>
  <c r="AH27" i="147"/>
  <c r="AJ27" i="147"/>
  <c r="AL27" i="147"/>
  <c r="AN27" i="147"/>
  <c r="P28" i="147"/>
  <c r="R28" i="147"/>
  <c r="T28" i="147"/>
  <c r="V28" i="147"/>
  <c r="X28" i="147"/>
  <c r="Z28" i="147"/>
  <c r="AB28" i="147"/>
  <c r="AD28" i="147"/>
  <c r="AF28" i="147"/>
  <c r="AH28" i="147"/>
  <c r="AJ28" i="147"/>
  <c r="AL28" i="147"/>
  <c r="AN28" i="147"/>
  <c r="C29" i="147"/>
  <c r="E29" i="147"/>
  <c r="G29" i="147"/>
  <c r="I29" i="147"/>
  <c r="K29" i="147"/>
  <c r="M29" i="147"/>
  <c r="P29" i="147"/>
  <c r="R29" i="147"/>
  <c r="T29" i="147"/>
  <c r="V29" i="147"/>
  <c r="X29" i="147"/>
  <c r="Z29" i="147"/>
  <c r="AB29" i="147"/>
  <c r="AD29" i="147"/>
  <c r="AF29" i="147"/>
  <c r="AH29" i="147"/>
  <c r="AJ29" i="147"/>
  <c r="AL29" i="147"/>
  <c r="AN29" i="147"/>
  <c r="P30" i="147"/>
  <c r="R30" i="147"/>
  <c r="T30" i="147"/>
  <c r="V30" i="147"/>
  <c r="X30" i="147"/>
  <c r="Z30" i="147"/>
  <c r="AB30" i="147"/>
  <c r="AD30" i="147"/>
  <c r="AF30" i="147"/>
  <c r="AH30" i="147"/>
  <c r="AJ30" i="147"/>
  <c r="AL30" i="147"/>
  <c r="AN30" i="147"/>
  <c r="C31" i="147"/>
  <c r="E31" i="147"/>
  <c r="G31" i="147"/>
  <c r="I31" i="147"/>
  <c r="K31" i="147"/>
  <c r="M31" i="147"/>
  <c r="P31" i="147"/>
  <c r="R31" i="147"/>
  <c r="T31" i="147"/>
  <c r="V31" i="147"/>
  <c r="X31" i="147"/>
  <c r="Z31" i="147"/>
  <c r="AB31" i="147"/>
  <c r="AD31" i="147"/>
  <c r="AF31" i="147"/>
  <c r="AH31" i="147"/>
  <c r="AJ31" i="147"/>
  <c r="AL31" i="147"/>
  <c r="AN31" i="147"/>
  <c r="P32" i="147"/>
  <c r="R32" i="147"/>
  <c r="T32" i="147"/>
  <c r="V32" i="147"/>
  <c r="X32" i="147"/>
  <c r="Z32" i="147"/>
  <c r="AB32" i="147"/>
  <c r="AD32" i="147"/>
  <c r="AF32" i="147"/>
  <c r="AH32" i="147"/>
  <c r="AJ32" i="147"/>
  <c r="AL32" i="147"/>
  <c r="AN32" i="147"/>
  <c r="P34" i="147"/>
  <c r="R34" i="147"/>
  <c r="T34" i="147"/>
  <c r="V34" i="147"/>
  <c r="X34" i="147"/>
  <c r="Z34" i="147"/>
  <c r="AB34" i="147"/>
  <c r="AD34" i="147"/>
  <c r="AF34" i="147"/>
  <c r="AH34" i="147"/>
  <c r="AJ34" i="147"/>
  <c r="AL34" i="147"/>
  <c r="AN34" i="147"/>
  <c r="P36" i="147"/>
  <c r="R36" i="147"/>
  <c r="T36" i="147"/>
  <c r="V36" i="147"/>
  <c r="X36" i="147"/>
  <c r="Z36" i="147"/>
  <c r="AB36" i="147"/>
  <c r="AD36" i="147"/>
  <c r="AF36" i="147"/>
  <c r="AH36" i="147"/>
  <c r="AJ36" i="147"/>
  <c r="AL36" i="147"/>
  <c r="AN36" i="147"/>
  <c r="A2" i="145"/>
  <c r="C2" i="145"/>
  <c r="E2" i="145"/>
  <c r="I2" i="145"/>
  <c r="K2" i="145"/>
  <c r="P3" i="145"/>
  <c r="R3" i="145"/>
  <c r="T3" i="145"/>
  <c r="V3" i="145"/>
  <c r="X3" i="145"/>
  <c r="Z3" i="145"/>
  <c r="AB3" i="145"/>
  <c r="AD3" i="145"/>
  <c r="AF3" i="145"/>
  <c r="AH3" i="145"/>
  <c r="AJ3" i="145"/>
  <c r="AL3" i="145"/>
  <c r="A4" i="145"/>
  <c r="C7" i="145"/>
  <c r="E7" i="145"/>
  <c r="I7" i="145"/>
  <c r="K7" i="145"/>
  <c r="P8" i="145"/>
  <c r="R8" i="145"/>
  <c r="T8" i="145"/>
  <c r="V8" i="145"/>
  <c r="X8" i="145"/>
  <c r="Z8" i="145"/>
  <c r="AB8" i="145"/>
  <c r="AD8" i="145"/>
  <c r="AF8" i="145"/>
  <c r="AH8" i="145"/>
  <c r="AJ8" i="145"/>
  <c r="AL8" i="145"/>
  <c r="C10" i="145"/>
  <c r="E10" i="145"/>
  <c r="G10" i="145"/>
  <c r="I10" i="145"/>
  <c r="K10" i="145"/>
  <c r="M10" i="145"/>
  <c r="P10" i="145"/>
  <c r="R10" i="145"/>
  <c r="T10" i="145"/>
  <c r="V10" i="145"/>
  <c r="X10" i="145"/>
  <c r="Z10" i="145"/>
  <c r="AB10" i="145"/>
  <c r="AD10" i="145"/>
  <c r="AF10" i="145"/>
  <c r="AH10" i="145"/>
  <c r="AJ10" i="145"/>
  <c r="AL10" i="145"/>
  <c r="AN10" i="145"/>
  <c r="C11" i="145"/>
  <c r="E11" i="145"/>
  <c r="G11" i="145"/>
  <c r="I11" i="145"/>
  <c r="K11" i="145"/>
  <c r="M11" i="145"/>
  <c r="P11" i="145"/>
  <c r="R11" i="145"/>
  <c r="T11" i="145"/>
  <c r="V11" i="145"/>
  <c r="X11" i="145"/>
  <c r="Z11" i="145"/>
  <c r="AB11" i="145"/>
  <c r="AD11" i="145"/>
  <c r="AF11" i="145"/>
  <c r="AH11" i="145"/>
  <c r="AJ11" i="145"/>
  <c r="AL11" i="145"/>
  <c r="AN11" i="145"/>
  <c r="C12" i="145"/>
  <c r="E12" i="145"/>
  <c r="G12" i="145"/>
  <c r="I12" i="145"/>
  <c r="K12" i="145"/>
  <c r="M12" i="145"/>
  <c r="C13" i="145"/>
  <c r="E13" i="145"/>
  <c r="G13" i="145"/>
  <c r="I13" i="145"/>
  <c r="K13" i="145"/>
  <c r="M13" i="145"/>
  <c r="C14" i="145"/>
  <c r="E14" i="145"/>
  <c r="G14" i="145"/>
  <c r="I14" i="145"/>
  <c r="K14" i="145"/>
  <c r="M14" i="145"/>
  <c r="C15" i="145"/>
  <c r="E15" i="145"/>
  <c r="G15" i="145"/>
  <c r="I15" i="145"/>
  <c r="K15" i="145"/>
  <c r="M15" i="145"/>
  <c r="P15" i="145"/>
  <c r="R15" i="145"/>
  <c r="T15" i="145"/>
  <c r="V15" i="145"/>
  <c r="X15" i="145"/>
  <c r="Z15" i="145"/>
  <c r="AB15" i="145"/>
  <c r="AD15" i="145"/>
  <c r="AF15" i="145"/>
  <c r="AH15" i="145"/>
  <c r="AJ15" i="145"/>
  <c r="AL15" i="145"/>
  <c r="AN15" i="145"/>
  <c r="C16" i="145"/>
  <c r="E16" i="145"/>
  <c r="G16" i="145"/>
  <c r="I16" i="145"/>
  <c r="K16" i="145"/>
  <c r="M16" i="145"/>
  <c r="P16" i="145"/>
  <c r="R16" i="145"/>
  <c r="T16" i="145"/>
  <c r="V16" i="145"/>
  <c r="X16" i="145"/>
  <c r="Z16" i="145"/>
  <c r="AB16" i="145"/>
  <c r="AD16" i="145"/>
  <c r="AF16" i="145"/>
  <c r="AH16" i="145"/>
  <c r="AJ16" i="145"/>
  <c r="AL16" i="145"/>
  <c r="AN16" i="145"/>
  <c r="C17" i="145"/>
  <c r="E17" i="145"/>
  <c r="G17" i="145"/>
  <c r="I17" i="145"/>
  <c r="K17" i="145"/>
  <c r="M17" i="145"/>
  <c r="P17" i="145"/>
  <c r="R17" i="145"/>
  <c r="T17" i="145"/>
  <c r="V17" i="145"/>
  <c r="X17" i="145"/>
  <c r="Z17" i="145"/>
  <c r="AB17" i="145"/>
  <c r="AD17" i="145"/>
  <c r="AF17" i="145"/>
  <c r="AH17" i="145"/>
  <c r="AJ17" i="145"/>
  <c r="AL17" i="145"/>
  <c r="AN17" i="145"/>
  <c r="C18" i="145"/>
  <c r="E18" i="145"/>
  <c r="G18" i="145"/>
  <c r="I18" i="145"/>
  <c r="K18" i="145"/>
  <c r="M18" i="145"/>
  <c r="P18" i="145"/>
  <c r="R18" i="145"/>
  <c r="T18" i="145"/>
  <c r="V18" i="145"/>
  <c r="X18" i="145"/>
  <c r="Z18" i="145"/>
  <c r="AB18" i="145"/>
  <c r="AD18" i="145"/>
  <c r="AF18" i="145"/>
  <c r="AH18" i="145"/>
  <c r="AJ18" i="145"/>
  <c r="AL18" i="145"/>
  <c r="AN18" i="145"/>
  <c r="C19" i="145"/>
  <c r="E19" i="145"/>
  <c r="G19" i="145"/>
  <c r="I19" i="145"/>
  <c r="K19" i="145"/>
  <c r="M19" i="145"/>
  <c r="P19" i="145"/>
  <c r="R19" i="145"/>
  <c r="T19" i="145"/>
  <c r="V19" i="145"/>
  <c r="X19" i="145"/>
  <c r="Z19" i="145"/>
  <c r="AB19" i="145"/>
  <c r="AD19" i="145"/>
  <c r="AF19" i="145"/>
  <c r="AH19" i="145"/>
  <c r="AJ19" i="145"/>
  <c r="AL19" i="145"/>
  <c r="AN19" i="145"/>
  <c r="C20" i="145"/>
  <c r="E20" i="145"/>
  <c r="G20" i="145"/>
  <c r="I20" i="145"/>
  <c r="K20" i="145"/>
  <c r="M20" i="145"/>
  <c r="P20" i="145"/>
  <c r="R20" i="145"/>
  <c r="T20" i="145"/>
  <c r="V20" i="145"/>
  <c r="X20" i="145"/>
  <c r="Z20" i="145"/>
  <c r="AB20" i="145"/>
  <c r="AD20" i="145"/>
  <c r="AF20" i="145"/>
  <c r="AH20" i="145"/>
  <c r="AJ20" i="145"/>
  <c r="AL20" i="145"/>
  <c r="AN20" i="145"/>
  <c r="C21" i="145"/>
  <c r="E21" i="145"/>
  <c r="G21" i="145"/>
  <c r="I21" i="145"/>
  <c r="K21" i="145"/>
  <c r="M21" i="145"/>
  <c r="P21" i="145"/>
  <c r="R21" i="145"/>
  <c r="T21" i="145"/>
  <c r="V21" i="145"/>
  <c r="X21" i="145"/>
  <c r="Z21" i="145"/>
  <c r="AB21" i="145"/>
  <c r="AD21" i="145"/>
  <c r="AF21" i="145"/>
  <c r="AH21" i="145"/>
  <c r="AJ21" i="145"/>
  <c r="AL21" i="145"/>
  <c r="AN21" i="145"/>
  <c r="C22" i="145"/>
  <c r="E22" i="145"/>
  <c r="G22" i="145"/>
  <c r="I22" i="145"/>
  <c r="K22" i="145"/>
  <c r="M22" i="145"/>
  <c r="P22" i="145"/>
  <c r="R22" i="145"/>
  <c r="T22" i="145"/>
  <c r="V22" i="145"/>
  <c r="X22" i="145"/>
  <c r="Z22" i="145"/>
  <c r="AB22" i="145"/>
  <c r="AD22" i="145"/>
  <c r="AF22" i="145"/>
  <c r="AH22" i="145"/>
  <c r="AJ22" i="145"/>
  <c r="AL22" i="145"/>
  <c r="AN22" i="145"/>
  <c r="C23" i="145"/>
  <c r="E23" i="145"/>
  <c r="G23" i="145"/>
  <c r="I23" i="145"/>
  <c r="K23" i="145"/>
  <c r="M23" i="145"/>
  <c r="P23" i="145"/>
  <c r="R23" i="145"/>
  <c r="T23" i="145"/>
  <c r="V23" i="145"/>
  <c r="X23" i="145"/>
  <c r="Z23" i="145"/>
  <c r="AB23" i="145"/>
  <c r="AD23" i="145"/>
  <c r="AF23" i="145"/>
  <c r="AH23" i="145"/>
  <c r="AJ23" i="145"/>
  <c r="AL23" i="145"/>
  <c r="AN23" i="145"/>
  <c r="C24" i="145"/>
  <c r="E24" i="145"/>
  <c r="G24" i="145"/>
  <c r="I24" i="145"/>
  <c r="K24" i="145"/>
  <c r="M24" i="145"/>
  <c r="P24" i="145"/>
  <c r="R24" i="145"/>
  <c r="T24" i="145"/>
  <c r="V24" i="145"/>
  <c r="X24" i="145"/>
  <c r="Z24" i="145"/>
  <c r="AB24" i="145"/>
  <c r="AD24" i="145"/>
  <c r="AF24" i="145"/>
  <c r="AH24" i="145"/>
  <c r="AJ24" i="145"/>
  <c r="AL24" i="145"/>
  <c r="AN24" i="145"/>
  <c r="C25" i="145"/>
  <c r="E25" i="145"/>
  <c r="G25" i="145"/>
  <c r="I25" i="145"/>
  <c r="K25" i="145"/>
  <c r="M25" i="145"/>
  <c r="P25" i="145"/>
  <c r="R25" i="145"/>
  <c r="T25" i="145"/>
  <c r="V25" i="145"/>
  <c r="X25" i="145"/>
  <c r="Z25" i="145"/>
  <c r="AB25" i="145"/>
  <c r="AD25" i="145"/>
  <c r="AF25" i="145"/>
  <c r="AH25" i="145"/>
  <c r="AJ25" i="145"/>
  <c r="AL25" i="145"/>
  <c r="AN25" i="145"/>
  <c r="C26" i="145"/>
  <c r="E26" i="145"/>
  <c r="G26" i="145"/>
  <c r="I26" i="145"/>
  <c r="K26" i="145"/>
  <c r="M26" i="145"/>
  <c r="P26" i="145"/>
  <c r="R26" i="145"/>
  <c r="T26" i="145"/>
  <c r="V26" i="145"/>
  <c r="X26" i="145"/>
  <c r="Z26" i="145"/>
  <c r="AB26" i="145"/>
  <c r="AD26" i="145"/>
  <c r="AF26" i="145"/>
  <c r="AH26" i="145"/>
  <c r="AJ26" i="145"/>
  <c r="AL26" i="145"/>
  <c r="AN26" i="145"/>
  <c r="C27" i="145"/>
  <c r="E27" i="145"/>
  <c r="G27" i="145"/>
  <c r="I27" i="145"/>
  <c r="K27" i="145"/>
  <c r="M27" i="145"/>
  <c r="P27" i="145"/>
  <c r="R27" i="145"/>
  <c r="T27" i="145"/>
  <c r="V27" i="145"/>
  <c r="X27" i="145"/>
  <c r="Z27" i="145"/>
  <c r="AB27" i="145"/>
  <c r="AD27" i="145"/>
  <c r="AF27" i="145"/>
  <c r="AH27" i="145"/>
  <c r="AJ27" i="145"/>
  <c r="AL27" i="145"/>
  <c r="AN27" i="145"/>
  <c r="P28" i="145"/>
  <c r="R28" i="145"/>
  <c r="T28" i="145"/>
  <c r="V28" i="145"/>
  <c r="X28" i="145"/>
  <c r="Z28" i="145"/>
  <c r="AB28" i="145"/>
  <c r="AD28" i="145"/>
  <c r="AF28" i="145"/>
  <c r="AH28" i="145"/>
  <c r="AJ28" i="145"/>
  <c r="AL28" i="145"/>
  <c r="AN28" i="145"/>
  <c r="C29" i="145"/>
  <c r="E29" i="145"/>
  <c r="G29" i="145"/>
  <c r="I29" i="145"/>
  <c r="K29" i="145"/>
  <c r="M29" i="145"/>
  <c r="P29" i="145"/>
  <c r="R29" i="145"/>
  <c r="T29" i="145"/>
  <c r="V29" i="145"/>
  <c r="X29" i="145"/>
  <c r="Z29" i="145"/>
  <c r="AB29" i="145"/>
  <c r="AD29" i="145"/>
  <c r="AF29" i="145"/>
  <c r="AH29" i="145"/>
  <c r="AJ29" i="145"/>
  <c r="AL29" i="145"/>
  <c r="AN29" i="145"/>
  <c r="P30" i="145"/>
  <c r="R30" i="145"/>
  <c r="T30" i="145"/>
  <c r="V30" i="145"/>
  <c r="X30" i="145"/>
  <c r="Z30" i="145"/>
  <c r="AB30" i="145"/>
  <c r="AD30" i="145"/>
  <c r="AF30" i="145"/>
  <c r="AH30" i="145"/>
  <c r="AJ30" i="145"/>
  <c r="AL30" i="145"/>
  <c r="AN30" i="145"/>
  <c r="C31" i="145"/>
  <c r="E31" i="145"/>
  <c r="G31" i="145"/>
  <c r="I31" i="145"/>
  <c r="K31" i="145"/>
  <c r="M31" i="145"/>
  <c r="P31" i="145"/>
  <c r="R31" i="145"/>
  <c r="T31" i="145"/>
  <c r="V31" i="145"/>
  <c r="X31" i="145"/>
  <c r="Z31" i="145"/>
  <c r="AB31" i="145"/>
  <c r="AD31" i="145"/>
  <c r="AF31" i="145"/>
  <c r="AH31" i="145"/>
  <c r="AJ31" i="145"/>
  <c r="AL31" i="145"/>
  <c r="AN31" i="145"/>
  <c r="P32" i="145"/>
  <c r="R32" i="145"/>
  <c r="T32" i="145"/>
  <c r="V32" i="145"/>
  <c r="X32" i="145"/>
  <c r="Z32" i="145"/>
  <c r="AB32" i="145"/>
  <c r="AD32" i="145"/>
  <c r="AF32" i="145"/>
  <c r="AH32" i="145"/>
  <c r="AJ32" i="145"/>
  <c r="AL32" i="145"/>
  <c r="AN32" i="145"/>
  <c r="P34" i="145"/>
  <c r="R34" i="145"/>
  <c r="T34" i="145"/>
  <c r="V34" i="145"/>
  <c r="X34" i="145"/>
  <c r="Z34" i="145"/>
  <c r="AB34" i="145"/>
  <c r="AD34" i="145"/>
  <c r="AF34" i="145"/>
  <c r="AH34" i="145"/>
  <c r="AJ34" i="145"/>
  <c r="AL34" i="145"/>
  <c r="AN34" i="145"/>
  <c r="P36" i="145"/>
  <c r="R36" i="145"/>
  <c r="T36" i="145"/>
  <c r="V36" i="145"/>
  <c r="X36" i="145"/>
  <c r="Z36" i="145"/>
  <c r="AB36" i="145"/>
  <c r="AD36" i="145"/>
  <c r="AF36" i="145"/>
  <c r="AH36" i="145"/>
  <c r="AJ36" i="145"/>
  <c r="AL36" i="145"/>
  <c r="AN36" i="145"/>
  <c r="A2" i="149"/>
  <c r="C2" i="149"/>
  <c r="E2" i="149"/>
  <c r="I2" i="149"/>
  <c r="K2" i="149"/>
  <c r="P3" i="149"/>
  <c r="R3" i="149"/>
  <c r="T3" i="149"/>
  <c r="V3" i="149"/>
  <c r="X3" i="149"/>
  <c r="Z3" i="149"/>
  <c r="AB3" i="149"/>
  <c r="AD3" i="149"/>
  <c r="AF3" i="149"/>
  <c r="AH3" i="149"/>
  <c r="AJ3" i="149"/>
  <c r="AL3" i="149"/>
  <c r="A4" i="149"/>
  <c r="C7" i="149"/>
  <c r="E7" i="149"/>
  <c r="I7" i="149"/>
  <c r="K7" i="149"/>
  <c r="P8" i="149"/>
  <c r="R8" i="149"/>
  <c r="T8" i="149"/>
  <c r="V8" i="149"/>
  <c r="X8" i="149"/>
  <c r="Z8" i="149"/>
  <c r="AB8" i="149"/>
  <c r="AD8" i="149"/>
  <c r="AF8" i="149"/>
  <c r="AH8" i="149"/>
  <c r="AJ8" i="149"/>
  <c r="AL8" i="149"/>
  <c r="C10" i="149"/>
  <c r="E10" i="149"/>
  <c r="G10" i="149"/>
  <c r="I10" i="149"/>
  <c r="K10" i="149"/>
  <c r="M10" i="149"/>
  <c r="P10" i="149"/>
  <c r="R10" i="149"/>
  <c r="T10" i="149"/>
  <c r="V10" i="149"/>
  <c r="X10" i="149"/>
  <c r="Z10" i="149"/>
  <c r="AB10" i="149"/>
  <c r="AD10" i="149"/>
  <c r="AF10" i="149"/>
  <c r="AH10" i="149"/>
  <c r="AJ10" i="149"/>
  <c r="AL10" i="149"/>
  <c r="AN10" i="149"/>
  <c r="C11" i="149"/>
  <c r="E11" i="149"/>
  <c r="G11" i="149"/>
  <c r="I11" i="149"/>
  <c r="K11" i="149"/>
  <c r="M11" i="149"/>
  <c r="P11" i="149"/>
  <c r="R11" i="149"/>
  <c r="T11" i="149"/>
  <c r="V11" i="149"/>
  <c r="X11" i="149"/>
  <c r="Z11" i="149"/>
  <c r="AB11" i="149"/>
  <c r="AD11" i="149"/>
  <c r="AF11" i="149"/>
  <c r="AH11" i="149"/>
  <c r="AJ11" i="149"/>
  <c r="AL11" i="149"/>
  <c r="AN11" i="149"/>
  <c r="C12" i="149"/>
  <c r="E12" i="149"/>
  <c r="G12" i="149"/>
  <c r="I12" i="149"/>
  <c r="K12" i="149"/>
  <c r="M12" i="149"/>
  <c r="C13" i="149"/>
  <c r="E13" i="149"/>
  <c r="G13" i="149"/>
  <c r="I13" i="149"/>
  <c r="K13" i="149"/>
  <c r="M13" i="149"/>
  <c r="C14" i="149"/>
  <c r="E14" i="149"/>
  <c r="G14" i="149"/>
  <c r="I14" i="149"/>
  <c r="K14" i="149"/>
  <c r="M14" i="149"/>
  <c r="C15" i="149"/>
  <c r="E15" i="149"/>
  <c r="G15" i="149"/>
  <c r="I15" i="149"/>
  <c r="K15" i="149"/>
  <c r="M15" i="149"/>
  <c r="P15" i="149"/>
  <c r="R15" i="149"/>
  <c r="T15" i="149"/>
  <c r="V15" i="149"/>
  <c r="X15" i="149"/>
  <c r="Z15" i="149"/>
  <c r="AB15" i="149"/>
  <c r="AD15" i="149"/>
  <c r="AF15" i="149"/>
  <c r="AH15" i="149"/>
  <c r="AJ15" i="149"/>
  <c r="AL15" i="149"/>
  <c r="AN15" i="149"/>
  <c r="C16" i="149"/>
  <c r="E16" i="149"/>
  <c r="G16" i="149"/>
  <c r="I16" i="149"/>
  <c r="K16" i="149"/>
  <c r="M16" i="149"/>
  <c r="P16" i="149"/>
  <c r="R16" i="149"/>
  <c r="T16" i="149"/>
  <c r="V16" i="149"/>
  <c r="X16" i="149"/>
  <c r="Z16" i="149"/>
  <c r="AB16" i="149"/>
  <c r="AD16" i="149"/>
  <c r="AF16" i="149"/>
  <c r="AH16" i="149"/>
  <c r="AJ16" i="149"/>
  <c r="AL16" i="149"/>
  <c r="AN16" i="149"/>
  <c r="C17" i="149"/>
  <c r="E17" i="149"/>
  <c r="G17" i="149"/>
  <c r="I17" i="149"/>
  <c r="K17" i="149"/>
  <c r="M17" i="149"/>
  <c r="P17" i="149"/>
  <c r="R17" i="149"/>
  <c r="T17" i="149"/>
  <c r="V17" i="149"/>
  <c r="X17" i="149"/>
  <c r="Z17" i="149"/>
  <c r="AB17" i="149"/>
  <c r="AD17" i="149"/>
  <c r="AF17" i="149"/>
  <c r="AH17" i="149"/>
  <c r="AJ17" i="149"/>
  <c r="AL17" i="149"/>
  <c r="AN17" i="149"/>
  <c r="C18" i="149"/>
  <c r="E18" i="149"/>
  <c r="G18" i="149"/>
  <c r="I18" i="149"/>
  <c r="K18" i="149"/>
  <c r="M18" i="149"/>
  <c r="P18" i="149"/>
  <c r="R18" i="149"/>
  <c r="T18" i="149"/>
  <c r="V18" i="149"/>
  <c r="X18" i="149"/>
  <c r="Z18" i="149"/>
  <c r="AB18" i="149"/>
  <c r="AD18" i="149"/>
  <c r="AF18" i="149"/>
  <c r="AH18" i="149"/>
  <c r="AJ18" i="149"/>
  <c r="AL18" i="149"/>
  <c r="AN18" i="149"/>
  <c r="C19" i="149"/>
  <c r="E19" i="149"/>
  <c r="G19" i="149"/>
  <c r="I19" i="149"/>
  <c r="K19" i="149"/>
  <c r="M19" i="149"/>
  <c r="P19" i="149"/>
  <c r="R19" i="149"/>
  <c r="T19" i="149"/>
  <c r="V19" i="149"/>
  <c r="X19" i="149"/>
  <c r="Z19" i="149"/>
  <c r="AB19" i="149"/>
  <c r="AD19" i="149"/>
  <c r="AF19" i="149"/>
  <c r="AH19" i="149"/>
  <c r="AJ19" i="149"/>
  <c r="AL19" i="149"/>
  <c r="AN19" i="149"/>
  <c r="C20" i="149"/>
  <c r="E20" i="149"/>
  <c r="G20" i="149"/>
  <c r="I20" i="149"/>
  <c r="K20" i="149"/>
  <c r="M20" i="149"/>
  <c r="P20" i="149"/>
  <c r="R20" i="149"/>
  <c r="T20" i="149"/>
  <c r="V20" i="149"/>
  <c r="X20" i="149"/>
  <c r="Z20" i="149"/>
  <c r="AB20" i="149"/>
  <c r="AD20" i="149"/>
  <c r="AF20" i="149"/>
  <c r="AH20" i="149"/>
  <c r="AJ20" i="149"/>
  <c r="AL20" i="149"/>
  <c r="AN20" i="149"/>
  <c r="C21" i="149"/>
  <c r="E21" i="149"/>
  <c r="G21" i="149"/>
  <c r="I21" i="149"/>
  <c r="K21" i="149"/>
  <c r="M21" i="149"/>
  <c r="P21" i="149"/>
  <c r="R21" i="149"/>
  <c r="T21" i="149"/>
  <c r="V21" i="149"/>
  <c r="X21" i="149"/>
  <c r="Z21" i="149"/>
  <c r="AB21" i="149"/>
  <c r="AD21" i="149"/>
  <c r="AF21" i="149"/>
  <c r="AH21" i="149"/>
  <c r="AJ21" i="149"/>
  <c r="AL21" i="149"/>
  <c r="AN21" i="149"/>
  <c r="C22" i="149"/>
  <c r="E22" i="149"/>
  <c r="G22" i="149"/>
  <c r="I22" i="149"/>
  <c r="K22" i="149"/>
  <c r="M22" i="149"/>
  <c r="P22" i="149"/>
  <c r="R22" i="149"/>
  <c r="T22" i="149"/>
  <c r="V22" i="149"/>
  <c r="X22" i="149"/>
  <c r="Z22" i="149"/>
  <c r="AB22" i="149"/>
  <c r="AD22" i="149"/>
  <c r="AF22" i="149"/>
  <c r="AH22" i="149"/>
  <c r="AJ22" i="149"/>
  <c r="AL22" i="149"/>
  <c r="AN22" i="149"/>
  <c r="C23" i="149"/>
  <c r="E23" i="149"/>
  <c r="G23" i="149"/>
  <c r="I23" i="149"/>
  <c r="K23" i="149"/>
  <c r="M23" i="149"/>
  <c r="P23" i="149"/>
  <c r="R23" i="149"/>
  <c r="T23" i="149"/>
  <c r="V23" i="149"/>
  <c r="X23" i="149"/>
  <c r="Z23" i="149"/>
  <c r="AB23" i="149"/>
  <c r="AD23" i="149"/>
  <c r="AF23" i="149"/>
  <c r="AH23" i="149"/>
  <c r="AJ23" i="149"/>
  <c r="AL23" i="149"/>
  <c r="AN23" i="149"/>
  <c r="C24" i="149"/>
  <c r="E24" i="149"/>
  <c r="G24" i="149"/>
  <c r="I24" i="149"/>
  <c r="K24" i="149"/>
  <c r="M24" i="149"/>
  <c r="P24" i="149"/>
  <c r="R24" i="149"/>
  <c r="T24" i="149"/>
  <c r="V24" i="149"/>
  <c r="X24" i="149"/>
  <c r="Z24" i="149"/>
  <c r="AB24" i="149"/>
  <c r="AD24" i="149"/>
  <c r="AF24" i="149"/>
  <c r="AH24" i="149"/>
  <c r="AJ24" i="149"/>
  <c r="AL24" i="149"/>
  <c r="AN24" i="149"/>
  <c r="C25" i="149"/>
  <c r="E25" i="149"/>
  <c r="G25" i="149"/>
  <c r="I25" i="149"/>
  <c r="K25" i="149"/>
  <c r="M25" i="149"/>
  <c r="P25" i="149"/>
  <c r="R25" i="149"/>
  <c r="T25" i="149"/>
  <c r="V25" i="149"/>
  <c r="X25" i="149"/>
  <c r="Z25" i="149"/>
  <c r="AB25" i="149"/>
  <c r="AD25" i="149"/>
  <c r="AF25" i="149"/>
  <c r="AH25" i="149"/>
  <c r="AJ25" i="149"/>
  <c r="AL25" i="149"/>
  <c r="AN25" i="149"/>
  <c r="C26" i="149"/>
  <c r="E26" i="149"/>
  <c r="G26" i="149"/>
  <c r="I26" i="149"/>
  <c r="K26" i="149"/>
  <c r="M26" i="149"/>
  <c r="P26" i="149"/>
  <c r="R26" i="149"/>
  <c r="T26" i="149"/>
  <c r="V26" i="149"/>
  <c r="X26" i="149"/>
  <c r="Z26" i="149"/>
  <c r="AB26" i="149"/>
  <c r="AD26" i="149"/>
  <c r="AF26" i="149"/>
  <c r="AH26" i="149"/>
  <c r="AJ26" i="149"/>
  <c r="AL26" i="149"/>
  <c r="AN26" i="149"/>
  <c r="C27" i="149"/>
  <c r="E27" i="149"/>
  <c r="G27" i="149"/>
  <c r="I27" i="149"/>
  <c r="K27" i="149"/>
  <c r="M27" i="149"/>
  <c r="P27" i="149"/>
  <c r="R27" i="149"/>
  <c r="T27" i="149"/>
  <c r="V27" i="149"/>
  <c r="X27" i="149"/>
  <c r="Z27" i="149"/>
  <c r="AB27" i="149"/>
  <c r="AD27" i="149"/>
  <c r="AF27" i="149"/>
  <c r="AH27" i="149"/>
  <c r="AJ27" i="149"/>
  <c r="AL27" i="149"/>
  <c r="AN27" i="149"/>
  <c r="P28" i="149"/>
  <c r="R28" i="149"/>
  <c r="T28" i="149"/>
  <c r="V28" i="149"/>
  <c r="X28" i="149"/>
  <c r="Z28" i="149"/>
  <c r="AB28" i="149"/>
  <c r="AD28" i="149"/>
  <c r="AF28" i="149"/>
  <c r="AH28" i="149"/>
  <c r="AJ28" i="149"/>
  <c r="AL28" i="149"/>
  <c r="AN28" i="149"/>
  <c r="C29" i="149"/>
  <c r="E29" i="149"/>
  <c r="G29" i="149"/>
  <c r="I29" i="149"/>
  <c r="K29" i="149"/>
  <c r="M29" i="149"/>
  <c r="P29" i="149"/>
  <c r="R29" i="149"/>
  <c r="T29" i="149"/>
  <c r="V29" i="149"/>
  <c r="X29" i="149"/>
  <c r="Z29" i="149"/>
  <c r="AB29" i="149"/>
  <c r="AD29" i="149"/>
  <c r="AF29" i="149"/>
  <c r="AH29" i="149"/>
  <c r="AJ29" i="149"/>
  <c r="AL29" i="149"/>
  <c r="AN29" i="149"/>
  <c r="P30" i="149"/>
  <c r="R30" i="149"/>
  <c r="T30" i="149"/>
  <c r="V30" i="149"/>
  <c r="X30" i="149"/>
  <c r="Z30" i="149"/>
  <c r="AB30" i="149"/>
  <c r="AD30" i="149"/>
  <c r="AF30" i="149"/>
  <c r="AH30" i="149"/>
  <c r="AJ30" i="149"/>
  <c r="AL30" i="149"/>
  <c r="AN30" i="149"/>
  <c r="C31" i="149"/>
  <c r="E31" i="149"/>
  <c r="G31" i="149"/>
  <c r="I31" i="149"/>
  <c r="K31" i="149"/>
  <c r="M31" i="149"/>
  <c r="P31" i="149"/>
  <c r="R31" i="149"/>
  <c r="T31" i="149"/>
  <c r="V31" i="149"/>
  <c r="X31" i="149"/>
  <c r="Z31" i="149"/>
  <c r="AB31" i="149"/>
  <c r="AD31" i="149"/>
  <c r="AF31" i="149"/>
  <c r="AH31" i="149"/>
  <c r="AJ31" i="149"/>
  <c r="AL31" i="149"/>
  <c r="AN31" i="149"/>
  <c r="P32" i="149"/>
  <c r="R32" i="149"/>
  <c r="T32" i="149"/>
  <c r="V32" i="149"/>
  <c r="X32" i="149"/>
  <c r="Z32" i="149"/>
  <c r="AB32" i="149"/>
  <c r="AD32" i="149"/>
  <c r="AF32" i="149"/>
  <c r="AH32" i="149"/>
  <c r="AJ32" i="149"/>
  <c r="AL32" i="149"/>
  <c r="AN32" i="149"/>
  <c r="P34" i="149"/>
  <c r="R34" i="149"/>
  <c r="T34" i="149"/>
  <c r="V34" i="149"/>
  <c r="X34" i="149"/>
  <c r="Z34" i="149"/>
  <c r="AB34" i="149"/>
  <c r="AD34" i="149"/>
  <c r="AF34" i="149"/>
  <c r="AH34" i="149"/>
  <c r="AJ34" i="149"/>
  <c r="AL34" i="149"/>
  <c r="AN34" i="149"/>
  <c r="P36" i="149"/>
  <c r="R36" i="149"/>
  <c r="T36" i="149"/>
  <c r="V36" i="149"/>
  <c r="X36" i="149"/>
  <c r="Z36" i="149"/>
  <c r="AB36" i="149"/>
  <c r="AD36" i="149"/>
  <c r="AF36" i="149"/>
  <c r="AH36" i="149"/>
  <c r="AJ36" i="149"/>
  <c r="AL36" i="149"/>
  <c r="AN36" i="149"/>
  <c r="A2" i="151"/>
  <c r="C2" i="151"/>
  <c r="E2" i="151"/>
  <c r="I2" i="151"/>
  <c r="K2" i="151"/>
  <c r="P3" i="151"/>
  <c r="R3" i="151"/>
  <c r="T3" i="151"/>
  <c r="V3" i="151"/>
  <c r="X3" i="151"/>
  <c r="Z3" i="151"/>
  <c r="AB3" i="151"/>
  <c r="AD3" i="151"/>
  <c r="AF3" i="151"/>
  <c r="AH3" i="151"/>
  <c r="AJ3" i="151"/>
  <c r="AL3" i="151"/>
  <c r="A4" i="151"/>
  <c r="C7" i="151"/>
  <c r="E7" i="151"/>
  <c r="I7" i="151"/>
  <c r="K7" i="151"/>
  <c r="P8" i="151"/>
  <c r="R8" i="151"/>
  <c r="T8" i="151"/>
  <c r="V8" i="151"/>
  <c r="X8" i="151"/>
  <c r="Z8" i="151"/>
  <c r="AB8" i="151"/>
  <c r="AD8" i="151"/>
  <c r="AF8" i="151"/>
  <c r="AH8" i="151"/>
  <c r="AJ8" i="151"/>
  <c r="AL8" i="151"/>
  <c r="C10" i="151"/>
  <c r="E10" i="151"/>
  <c r="G10" i="151"/>
  <c r="I10" i="151"/>
  <c r="K10" i="151"/>
  <c r="M10" i="151"/>
  <c r="P10" i="151"/>
  <c r="R10" i="151"/>
  <c r="T10" i="151"/>
  <c r="V10" i="151"/>
  <c r="X10" i="151"/>
  <c r="Z10" i="151"/>
  <c r="AB10" i="151"/>
  <c r="AD10" i="151"/>
  <c r="AF10" i="151"/>
  <c r="AH10" i="151"/>
  <c r="AJ10" i="151"/>
  <c r="AL10" i="151"/>
  <c r="AN10" i="151"/>
  <c r="C11" i="151"/>
  <c r="E11" i="151"/>
  <c r="G11" i="151"/>
  <c r="I11" i="151"/>
  <c r="K11" i="151"/>
  <c r="M11" i="151"/>
  <c r="P11" i="151"/>
  <c r="R11" i="151"/>
  <c r="T11" i="151"/>
  <c r="V11" i="151"/>
  <c r="X11" i="151"/>
  <c r="Z11" i="151"/>
  <c r="AB11" i="151"/>
  <c r="AD11" i="151"/>
  <c r="AF11" i="151"/>
  <c r="AH11" i="151"/>
  <c r="AJ11" i="151"/>
  <c r="AL11" i="151"/>
  <c r="AN11" i="151"/>
  <c r="C12" i="151"/>
  <c r="E12" i="151"/>
  <c r="G12" i="151"/>
  <c r="I12" i="151"/>
  <c r="K12" i="151"/>
  <c r="M12" i="151"/>
  <c r="C13" i="151"/>
  <c r="E13" i="151"/>
  <c r="G13" i="151"/>
  <c r="I13" i="151"/>
  <c r="K13" i="151"/>
  <c r="M13" i="151"/>
  <c r="C14" i="151"/>
  <c r="E14" i="151"/>
  <c r="G14" i="151"/>
  <c r="I14" i="151"/>
  <c r="K14" i="151"/>
  <c r="M14" i="151"/>
  <c r="C15" i="151"/>
  <c r="E15" i="151"/>
  <c r="G15" i="151"/>
  <c r="I15" i="151"/>
  <c r="K15" i="151"/>
  <c r="M15" i="151"/>
  <c r="P15" i="151"/>
  <c r="R15" i="151"/>
  <c r="T15" i="151"/>
  <c r="V15" i="151"/>
  <c r="X15" i="151"/>
  <c r="Z15" i="151"/>
  <c r="AB15" i="151"/>
  <c r="AD15" i="151"/>
  <c r="AF15" i="151"/>
  <c r="AH15" i="151"/>
  <c r="AJ15" i="151"/>
  <c r="AL15" i="151"/>
  <c r="AN15" i="151"/>
  <c r="C16" i="151"/>
  <c r="E16" i="151"/>
  <c r="G16" i="151"/>
  <c r="I16" i="151"/>
  <c r="K16" i="151"/>
  <c r="M16" i="151"/>
  <c r="P16" i="151"/>
  <c r="R16" i="151"/>
  <c r="T16" i="151"/>
  <c r="V16" i="151"/>
  <c r="X16" i="151"/>
  <c r="Z16" i="151"/>
  <c r="AB16" i="151"/>
  <c r="AD16" i="151"/>
  <c r="AF16" i="151"/>
  <c r="AH16" i="151"/>
  <c r="AJ16" i="151"/>
  <c r="AL16" i="151"/>
  <c r="AN16" i="151"/>
  <c r="C17" i="151"/>
  <c r="E17" i="151"/>
  <c r="G17" i="151"/>
  <c r="I17" i="151"/>
  <c r="K17" i="151"/>
  <c r="M17" i="151"/>
  <c r="P17" i="151"/>
  <c r="R17" i="151"/>
  <c r="T17" i="151"/>
  <c r="V17" i="151"/>
  <c r="X17" i="151"/>
  <c r="Z17" i="151"/>
  <c r="AB17" i="151"/>
  <c r="AD17" i="151"/>
  <c r="AF17" i="151"/>
  <c r="AH17" i="151"/>
  <c r="AJ17" i="151"/>
  <c r="AL17" i="151"/>
  <c r="AN17" i="151"/>
  <c r="C18" i="151"/>
  <c r="E18" i="151"/>
  <c r="G18" i="151"/>
  <c r="I18" i="151"/>
  <c r="K18" i="151"/>
  <c r="M18" i="151"/>
  <c r="P18" i="151"/>
  <c r="R18" i="151"/>
  <c r="T18" i="151"/>
  <c r="V18" i="151"/>
  <c r="X18" i="151"/>
  <c r="Z18" i="151"/>
  <c r="AB18" i="151"/>
  <c r="AD18" i="151"/>
  <c r="AF18" i="151"/>
  <c r="AH18" i="151"/>
  <c r="AJ18" i="151"/>
  <c r="AL18" i="151"/>
  <c r="AN18" i="151"/>
  <c r="C19" i="151"/>
  <c r="E19" i="151"/>
  <c r="G19" i="151"/>
  <c r="I19" i="151"/>
  <c r="K19" i="151"/>
  <c r="M19" i="151"/>
  <c r="P19" i="151"/>
  <c r="R19" i="151"/>
  <c r="T19" i="151"/>
  <c r="V19" i="151"/>
  <c r="X19" i="151"/>
  <c r="Z19" i="151"/>
  <c r="AB19" i="151"/>
  <c r="AD19" i="151"/>
  <c r="AF19" i="151"/>
  <c r="AH19" i="151"/>
  <c r="AJ19" i="151"/>
  <c r="AL19" i="151"/>
  <c r="AN19" i="151"/>
  <c r="C20" i="151"/>
  <c r="E20" i="151"/>
  <c r="G20" i="151"/>
  <c r="I20" i="151"/>
  <c r="K20" i="151"/>
  <c r="M20" i="151"/>
  <c r="P20" i="151"/>
  <c r="R20" i="151"/>
  <c r="T20" i="151"/>
  <c r="V20" i="151"/>
  <c r="X20" i="151"/>
  <c r="Z20" i="151"/>
  <c r="AB20" i="151"/>
  <c r="AD20" i="151"/>
  <c r="AF20" i="151"/>
  <c r="AH20" i="151"/>
  <c r="AJ20" i="151"/>
  <c r="AL20" i="151"/>
  <c r="AN20" i="151"/>
  <c r="C21" i="151"/>
  <c r="E21" i="151"/>
  <c r="G21" i="151"/>
  <c r="I21" i="151"/>
  <c r="K21" i="151"/>
  <c r="M21" i="151"/>
  <c r="P21" i="151"/>
  <c r="R21" i="151"/>
  <c r="T21" i="151"/>
  <c r="V21" i="151"/>
  <c r="X21" i="151"/>
  <c r="Z21" i="151"/>
  <c r="AB21" i="151"/>
  <c r="AD21" i="151"/>
  <c r="AF21" i="151"/>
  <c r="AH21" i="151"/>
  <c r="AJ21" i="151"/>
  <c r="AL21" i="151"/>
  <c r="AN21" i="151"/>
  <c r="C22" i="151"/>
  <c r="E22" i="151"/>
  <c r="G22" i="151"/>
  <c r="I22" i="151"/>
  <c r="K22" i="151"/>
  <c r="M22" i="151"/>
  <c r="P22" i="151"/>
  <c r="R22" i="151"/>
  <c r="T22" i="151"/>
  <c r="V22" i="151"/>
  <c r="X22" i="151"/>
  <c r="Z22" i="151"/>
  <c r="AB22" i="151"/>
  <c r="AD22" i="151"/>
  <c r="AF22" i="151"/>
  <c r="AH22" i="151"/>
  <c r="AJ22" i="151"/>
  <c r="AL22" i="151"/>
  <c r="AN22" i="151"/>
  <c r="C23" i="151"/>
  <c r="E23" i="151"/>
  <c r="G23" i="151"/>
  <c r="I23" i="151"/>
  <c r="K23" i="151"/>
  <c r="M23" i="151"/>
  <c r="P23" i="151"/>
  <c r="R23" i="151"/>
  <c r="T23" i="151"/>
  <c r="V23" i="151"/>
  <c r="X23" i="151"/>
  <c r="Z23" i="151"/>
  <c r="AB23" i="151"/>
  <c r="AD23" i="151"/>
  <c r="AF23" i="151"/>
  <c r="AH23" i="151"/>
  <c r="AJ23" i="151"/>
  <c r="AL23" i="151"/>
  <c r="AN23" i="151"/>
  <c r="C24" i="151"/>
  <c r="E24" i="151"/>
  <c r="G24" i="151"/>
  <c r="I24" i="151"/>
  <c r="K24" i="151"/>
  <c r="M24" i="151"/>
  <c r="P24" i="151"/>
  <c r="R24" i="151"/>
  <c r="T24" i="151"/>
  <c r="V24" i="151"/>
  <c r="X24" i="151"/>
  <c r="Z24" i="151"/>
  <c r="AB24" i="151"/>
  <c r="AD24" i="151"/>
  <c r="AF24" i="151"/>
  <c r="AH24" i="151"/>
  <c r="AJ24" i="151"/>
  <c r="AL24" i="151"/>
  <c r="AN24" i="151"/>
  <c r="C25" i="151"/>
  <c r="E25" i="151"/>
  <c r="G25" i="151"/>
  <c r="I25" i="151"/>
  <c r="K25" i="151"/>
  <c r="M25" i="151"/>
  <c r="P25" i="151"/>
  <c r="R25" i="151"/>
  <c r="T25" i="151"/>
  <c r="V25" i="151"/>
  <c r="X25" i="151"/>
  <c r="Z25" i="151"/>
  <c r="AB25" i="151"/>
  <c r="AD25" i="151"/>
  <c r="AF25" i="151"/>
  <c r="AH25" i="151"/>
  <c r="AJ25" i="151"/>
  <c r="AL25" i="151"/>
  <c r="AN25" i="151"/>
  <c r="C26" i="151"/>
  <c r="E26" i="151"/>
  <c r="G26" i="151"/>
  <c r="I26" i="151"/>
  <c r="K26" i="151"/>
  <c r="M26" i="151"/>
  <c r="P26" i="151"/>
  <c r="R26" i="151"/>
  <c r="T26" i="151"/>
  <c r="V26" i="151"/>
  <c r="X26" i="151"/>
  <c r="Z26" i="151"/>
  <c r="AB26" i="151"/>
  <c r="AD26" i="151"/>
  <c r="AF26" i="151"/>
  <c r="AH26" i="151"/>
  <c r="AJ26" i="151"/>
  <c r="AL26" i="151"/>
  <c r="AN26" i="151"/>
  <c r="C27" i="151"/>
  <c r="E27" i="151"/>
  <c r="G27" i="151"/>
  <c r="I27" i="151"/>
  <c r="K27" i="151"/>
  <c r="M27" i="151"/>
  <c r="P27" i="151"/>
  <c r="R27" i="151"/>
  <c r="T27" i="151"/>
  <c r="V27" i="151"/>
  <c r="X27" i="151"/>
  <c r="Z27" i="151"/>
  <c r="AB27" i="151"/>
  <c r="AD27" i="151"/>
  <c r="AF27" i="151"/>
  <c r="AH27" i="151"/>
  <c r="AJ27" i="151"/>
  <c r="AL27" i="151"/>
  <c r="AN27" i="151"/>
  <c r="P28" i="151"/>
  <c r="R28" i="151"/>
  <c r="T28" i="151"/>
  <c r="V28" i="151"/>
  <c r="X28" i="151"/>
  <c r="Z28" i="151"/>
  <c r="AB28" i="151"/>
  <c r="AD28" i="151"/>
  <c r="AF28" i="151"/>
  <c r="AH28" i="151"/>
  <c r="AJ28" i="151"/>
  <c r="AL28" i="151"/>
  <c r="AN28" i="151"/>
  <c r="C29" i="151"/>
  <c r="E29" i="151"/>
  <c r="G29" i="151"/>
  <c r="I29" i="151"/>
  <c r="K29" i="151"/>
  <c r="M29" i="151"/>
  <c r="P29" i="151"/>
  <c r="R29" i="151"/>
  <c r="T29" i="151"/>
  <c r="V29" i="151"/>
  <c r="X29" i="151"/>
  <c r="Z29" i="151"/>
  <c r="AB29" i="151"/>
  <c r="AD29" i="151"/>
  <c r="AF29" i="151"/>
  <c r="AH29" i="151"/>
  <c r="AJ29" i="151"/>
  <c r="AL29" i="151"/>
  <c r="AN29" i="151"/>
  <c r="P30" i="151"/>
  <c r="R30" i="151"/>
  <c r="T30" i="151"/>
  <c r="V30" i="151"/>
  <c r="X30" i="151"/>
  <c r="Z30" i="151"/>
  <c r="AB30" i="151"/>
  <c r="AD30" i="151"/>
  <c r="AF30" i="151"/>
  <c r="AH30" i="151"/>
  <c r="AJ30" i="151"/>
  <c r="AL30" i="151"/>
  <c r="AN30" i="151"/>
  <c r="C31" i="151"/>
  <c r="E31" i="151"/>
  <c r="G31" i="151"/>
  <c r="I31" i="151"/>
  <c r="K31" i="151"/>
  <c r="M31" i="151"/>
  <c r="P31" i="151"/>
  <c r="R31" i="151"/>
  <c r="T31" i="151"/>
  <c r="V31" i="151"/>
  <c r="X31" i="151"/>
  <c r="Z31" i="151"/>
  <c r="AB31" i="151"/>
  <c r="AD31" i="151"/>
  <c r="AF31" i="151"/>
  <c r="AH31" i="151"/>
  <c r="AJ31" i="151"/>
  <c r="AL31" i="151"/>
  <c r="AN31" i="151"/>
  <c r="P32" i="151"/>
  <c r="R32" i="151"/>
  <c r="T32" i="151"/>
  <c r="V32" i="151"/>
  <c r="X32" i="151"/>
  <c r="Z32" i="151"/>
  <c r="AB32" i="151"/>
  <c r="AD32" i="151"/>
  <c r="AF32" i="151"/>
  <c r="AH32" i="151"/>
  <c r="AJ32" i="151"/>
  <c r="AL32" i="151"/>
  <c r="AN32" i="151"/>
  <c r="P34" i="151"/>
  <c r="R34" i="151"/>
  <c r="T34" i="151"/>
  <c r="V34" i="151"/>
  <c r="X34" i="151"/>
  <c r="Z34" i="151"/>
  <c r="AB34" i="151"/>
  <c r="AD34" i="151"/>
  <c r="AF34" i="151"/>
  <c r="AH34" i="151"/>
  <c r="AJ34" i="151"/>
  <c r="AL34" i="151"/>
  <c r="AN34" i="151"/>
  <c r="P36" i="151"/>
  <c r="R36" i="151"/>
  <c r="T36" i="151"/>
  <c r="V36" i="151"/>
  <c r="X36" i="151"/>
  <c r="Z36" i="151"/>
  <c r="AB36" i="151"/>
  <c r="AD36" i="151"/>
  <c r="AF36" i="151"/>
  <c r="AH36" i="151"/>
  <c r="AJ36" i="151"/>
  <c r="AL36" i="151"/>
  <c r="AN36" i="151"/>
  <c r="A2" i="153"/>
  <c r="C2" i="153"/>
  <c r="E2" i="153"/>
  <c r="I2" i="153"/>
  <c r="K2" i="153"/>
  <c r="P3" i="153"/>
  <c r="R3" i="153"/>
  <c r="T3" i="153"/>
  <c r="V3" i="153"/>
  <c r="X3" i="153"/>
  <c r="Z3" i="153"/>
  <c r="AB3" i="153"/>
  <c r="AD3" i="153"/>
  <c r="AF3" i="153"/>
  <c r="AH3" i="153"/>
  <c r="AJ3" i="153"/>
  <c r="AL3" i="153"/>
  <c r="A4" i="153"/>
  <c r="C7" i="153"/>
  <c r="E7" i="153"/>
  <c r="I7" i="153"/>
  <c r="K7" i="153"/>
  <c r="P8" i="153"/>
  <c r="R8" i="153"/>
  <c r="T8" i="153"/>
  <c r="V8" i="153"/>
  <c r="X8" i="153"/>
  <c r="Z8" i="153"/>
  <c r="AB8" i="153"/>
  <c r="AD8" i="153"/>
  <c r="AF8" i="153"/>
  <c r="AH8" i="153"/>
  <c r="AJ8" i="153"/>
  <c r="AL8" i="153"/>
  <c r="C10" i="153"/>
  <c r="E10" i="153"/>
  <c r="G10" i="153"/>
  <c r="I10" i="153"/>
  <c r="K10" i="153"/>
  <c r="M10" i="153"/>
  <c r="P10" i="153"/>
  <c r="R10" i="153"/>
  <c r="T10" i="153"/>
  <c r="V10" i="153"/>
  <c r="X10" i="153"/>
  <c r="Z10" i="153"/>
  <c r="AB10" i="153"/>
  <c r="AD10" i="153"/>
  <c r="AF10" i="153"/>
  <c r="AH10" i="153"/>
  <c r="AJ10" i="153"/>
  <c r="AL10" i="153"/>
  <c r="AN10" i="153"/>
  <c r="C11" i="153"/>
  <c r="E11" i="153"/>
  <c r="G11" i="153"/>
  <c r="I11" i="153"/>
  <c r="K11" i="153"/>
  <c r="M11" i="153"/>
  <c r="P11" i="153"/>
  <c r="R11" i="153"/>
  <c r="T11" i="153"/>
  <c r="V11" i="153"/>
  <c r="X11" i="153"/>
  <c r="Z11" i="153"/>
  <c r="AB11" i="153"/>
  <c r="AD11" i="153"/>
  <c r="AF11" i="153"/>
  <c r="AH11" i="153"/>
  <c r="AJ11" i="153"/>
  <c r="AL11" i="153"/>
  <c r="AN11" i="153"/>
  <c r="C12" i="153"/>
  <c r="E12" i="153"/>
  <c r="G12" i="153"/>
  <c r="I12" i="153"/>
  <c r="K12" i="153"/>
  <c r="M12" i="153"/>
  <c r="C13" i="153"/>
  <c r="E13" i="153"/>
  <c r="G13" i="153"/>
  <c r="I13" i="153"/>
  <c r="K13" i="153"/>
  <c r="M13" i="153"/>
  <c r="C14" i="153"/>
  <c r="E14" i="153"/>
  <c r="G14" i="153"/>
  <c r="I14" i="153"/>
  <c r="K14" i="153"/>
  <c r="M14" i="153"/>
  <c r="C15" i="153"/>
  <c r="E15" i="153"/>
  <c r="G15" i="153"/>
  <c r="I15" i="153"/>
  <c r="K15" i="153"/>
  <c r="M15" i="153"/>
  <c r="P15" i="153"/>
  <c r="R15" i="153"/>
  <c r="T15" i="153"/>
  <c r="V15" i="153"/>
  <c r="X15" i="153"/>
  <c r="Z15" i="153"/>
  <c r="AB15" i="153"/>
  <c r="AD15" i="153"/>
  <c r="AF15" i="153"/>
  <c r="AH15" i="153"/>
  <c r="AJ15" i="153"/>
  <c r="AL15" i="153"/>
  <c r="AN15" i="153"/>
  <c r="C16" i="153"/>
  <c r="E16" i="153"/>
  <c r="G16" i="153"/>
  <c r="I16" i="153"/>
  <c r="K16" i="153"/>
  <c r="M16" i="153"/>
  <c r="P16" i="153"/>
  <c r="R16" i="153"/>
  <c r="T16" i="153"/>
  <c r="V16" i="153"/>
  <c r="X16" i="153"/>
  <c r="Z16" i="153"/>
  <c r="AB16" i="153"/>
  <c r="AD16" i="153"/>
  <c r="AF16" i="153"/>
  <c r="AH16" i="153"/>
  <c r="AJ16" i="153"/>
  <c r="AL16" i="153"/>
  <c r="AN16" i="153"/>
  <c r="C17" i="153"/>
  <c r="E17" i="153"/>
  <c r="G17" i="153"/>
  <c r="I17" i="153"/>
  <c r="K17" i="153"/>
  <c r="M17" i="153"/>
  <c r="P17" i="153"/>
  <c r="R17" i="153"/>
  <c r="T17" i="153"/>
  <c r="V17" i="153"/>
  <c r="X17" i="153"/>
  <c r="Z17" i="153"/>
  <c r="AB17" i="153"/>
  <c r="AD17" i="153"/>
  <c r="AF17" i="153"/>
  <c r="AH17" i="153"/>
  <c r="AJ17" i="153"/>
  <c r="AL17" i="153"/>
  <c r="AN17" i="153"/>
  <c r="C18" i="153"/>
  <c r="E18" i="153"/>
  <c r="G18" i="153"/>
  <c r="I18" i="153"/>
  <c r="K18" i="153"/>
  <c r="M18" i="153"/>
  <c r="P18" i="153"/>
  <c r="R18" i="153"/>
  <c r="T18" i="153"/>
  <c r="V18" i="153"/>
  <c r="X18" i="153"/>
  <c r="Z18" i="153"/>
  <c r="AB18" i="153"/>
  <c r="AD18" i="153"/>
  <c r="AF18" i="153"/>
  <c r="AH18" i="153"/>
  <c r="AJ18" i="153"/>
  <c r="AL18" i="153"/>
  <c r="AN18" i="153"/>
  <c r="C19" i="153"/>
  <c r="E19" i="153"/>
  <c r="G19" i="153"/>
  <c r="I19" i="153"/>
  <c r="K19" i="153"/>
  <c r="M19" i="153"/>
  <c r="P19" i="153"/>
  <c r="R19" i="153"/>
  <c r="T19" i="153"/>
  <c r="V19" i="153"/>
  <c r="X19" i="153"/>
  <c r="Z19" i="153"/>
  <c r="AB19" i="153"/>
  <c r="AD19" i="153"/>
  <c r="AF19" i="153"/>
  <c r="AH19" i="153"/>
  <c r="AJ19" i="153"/>
  <c r="AL19" i="153"/>
  <c r="AN19" i="153"/>
  <c r="C20" i="153"/>
  <c r="E20" i="153"/>
  <c r="G20" i="153"/>
  <c r="I20" i="153"/>
  <c r="K20" i="153"/>
  <c r="M20" i="153"/>
  <c r="P20" i="153"/>
  <c r="R20" i="153"/>
  <c r="T20" i="153"/>
  <c r="V20" i="153"/>
  <c r="X20" i="153"/>
  <c r="Z20" i="153"/>
  <c r="AB20" i="153"/>
  <c r="AD20" i="153"/>
  <c r="AF20" i="153"/>
  <c r="AH20" i="153"/>
  <c r="AJ20" i="153"/>
  <c r="AL20" i="153"/>
  <c r="AN20" i="153"/>
  <c r="C21" i="153"/>
  <c r="E21" i="153"/>
  <c r="G21" i="153"/>
  <c r="I21" i="153"/>
  <c r="K21" i="153"/>
  <c r="M21" i="153"/>
  <c r="P21" i="153"/>
  <c r="R21" i="153"/>
  <c r="T21" i="153"/>
  <c r="V21" i="153"/>
  <c r="X21" i="153"/>
  <c r="Z21" i="153"/>
  <c r="AB21" i="153"/>
  <c r="AD21" i="153"/>
  <c r="AF21" i="153"/>
  <c r="AH21" i="153"/>
  <c r="AJ21" i="153"/>
  <c r="AL21" i="153"/>
  <c r="AN21" i="153"/>
  <c r="C22" i="153"/>
  <c r="E22" i="153"/>
  <c r="G22" i="153"/>
  <c r="I22" i="153"/>
  <c r="K22" i="153"/>
  <c r="M22" i="153"/>
  <c r="P22" i="153"/>
  <c r="R22" i="153"/>
  <c r="T22" i="153"/>
  <c r="V22" i="153"/>
  <c r="X22" i="153"/>
  <c r="Z22" i="153"/>
  <c r="AB22" i="153"/>
  <c r="AD22" i="153"/>
  <c r="AF22" i="153"/>
  <c r="AH22" i="153"/>
  <c r="AJ22" i="153"/>
  <c r="AL22" i="153"/>
  <c r="AN22" i="153"/>
  <c r="C23" i="153"/>
  <c r="E23" i="153"/>
  <c r="G23" i="153"/>
  <c r="I23" i="153"/>
  <c r="K23" i="153"/>
  <c r="M23" i="153"/>
  <c r="P23" i="153"/>
  <c r="R23" i="153"/>
  <c r="T23" i="153"/>
  <c r="V23" i="153"/>
  <c r="X23" i="153"/>
  <c r="Z23" i="153"/>
  <c r="AB23" i="153"/>
  <c r="AD23" i="153"/>
  <c r="AF23" i="153"/>
  <c r="AH23" i="153"/>
  <c r="AJ23" i="153"/>
  <c r="AL23" i="153"/>
  <c r="AN23" i="153"/>
  <c r="C24" i="153"/>
  <c r="E24" i="153"/>
  <c r="G24" i="153"/>
  <c r="I24" i="153"/>
  <c r="K24" i="153"/>
  <c r="M24" i="153"/>
  <c r="P24" i="153"/>
  <c r="R24" i="153"/>
  <c r="T24" i="153"/>
  <c r="V24" i="153"/>
  <c r="X24" i="153"/>
  <c r="Z24" i="153"/>
  <c r="AB24" i="153"/>
  <c r="AD24" i="153"/>
  <c r="AF24" i="153"/>
  <c r="AH24" i="153"/>
  <c r="AJ24" i="153"/>
  <c r="AL24" i="153"/>
  <c r="AN24" i="153"/>
  <c r="C25" i="153"/>
  <c r="E25" i="153"/>
  <c r="G25" i="153"/>
  <c r="I25" i="153"/>
  <c r="K25" i="153"/>
  <c r="M25" i="153"/>
  <c r="P25" i="153"/>
  <c r="R25" i="153"/>
  <c r="T25" i="153"/>
  <c r="V25" i="153"/>
  <c r="X25" i="153"/>
  <c r="Z25" i="153"/>
  <c r="AB25" i="153"/>
  <c r="AD25" i="153"/>
  <c r="AF25" i="153"/>
  <c r="AH25" i="153"/>
  <c r="AJ25" i="153"/>
  <c r="AL25" i="153"/>
  <c r="AN25" i="153"/>
  <c r="C26" i="153"/>
  <c r="E26" i="153"/>
  <c r="G26" i="153"/>
  <c r="I26" i="153"/>
  <c r="K26" i="153"/>
  <c r="M26" i="153"/>
  <c r="P26" i="153"/>
  <c r="R26" i="153"/>
  <c r="T26" i="153"/>
  <c r="V26" i="153"/>
  <c r="X26" i="153"/>
  <c r="Z26" i="153"/>
  <c r="AB26" i="153"/>
  <c r="AD26" i="153"/>
  <c r="AF26" i="153"/>
  <c r="AH26" i="153"/>
  <c r="AJ26" i="153"/>
  <c r="AL26" i="153"/>
  <c r="AN26" i="153"/>
  <c r="C27" i="153"/>
  <c r="E27" i="153"/>
  <c r="G27" i="153"/>
  <c r="I27" i="153"/>
  <c r="K27" i="153"/>
  <c r="M27" i="153"/>
  <c r="P27" i="153"/>
  <c r="R27" i="153"/>
  <c r="T27" i="153"/>
  <c r="V27" i="153"/>
  <c r="X27" i="153"/>
  <c r="Z27" i="153"/>
  <c r="AB27" i="153"/>
  <c r="AD27" i="153"/>
  <c r="AF27" i="153"/>
  <c r="AH27" i="153"/>
  <c r="AJ27" i="153"/>
  <c r="AL27" i="153"/>
  <c r="AN27" i="153"/>
  <c r="P28" i="153"/>
  <c r="R28" i="153"/>
  <c r="T28" i="153"/>
  <c r="V28" i="153"/>
  <c r="X28" i="153"/>
  <c r="Z28" i="153"/>
  <c r="AB28" i="153"/>
  <c r="AD28" i="153"/>
  <c r="AF28" i="153"/>
  <c r="AH28" i="153"/>
  <c r="AJ28" i="153"/>
  <c r="AL28" i="153"/>
  <c r="AN28" i="153"/>
  <c r="C29" i="153"/>
  <c r="E29" i="153"/>
  <c r="G29" i="153"/>
  <c r="I29" i="153"/>
  <c r="K29" i="153"/>
  <c r="M29" i="153"/>
  <c r="P29" i="153"/>
  <c r="R29" i="153"/>
  <c r="T29" i="153"/>
  <c r="V29" i="153"/>
  <c r="X29" i="153"/>
  <c r="Z29" i="153"/>
  <c r="AB29" i="153"/>
  <c r="AD29" i="153"/>
  <c r="AF29" i="153"/>
  <c r="AH29" i="153"/>
  <c r="AJ29" i="153"/>
  <c r="AL29" i="153"/>
  <c r="AN29" i="153"/>
  <c r="P30" i="153"/>
  <c r="R30" i="153"/>
  <c r="T30" i="153"/>
  <c r="V30" i="153"/>
  <c r="X30" i="153"/>
  <c r="Z30" i="153"/>
  <c r="AB30" i="153"/>
  <c r="AD30" i="153"/>
  <c r="AF30" i="153"/>
  <c r="AH30" i="153"/>
  <c r="AJ30" i="153"/>
  <c r="AL30" i="153"/>
  <c r="AN30" i="153"/>
  <c r="C31" i="153"/>
  <c r="E31" i="153"/>
  <c r="G31" i="153"/>
  <c r="I31" i="153"/>
  <c r="K31" i="153"/>
  <c r="M31" i="153"/>
  <c r="P31" i="153"/>
  <c r="R31" i="153"/>
  <c r="T31" i="153"/>
  <c r="V31" i="153"/>
  <c r="X31" i="153"/>
  <c r="Z31" i="153"/>
  <c r="AB31" i="153"/>
  <c r="AD31" i="153"/>
  <c r="AF31" i="153"/>
  <c r="AH31" i="153"/>
  <c r="AJ31" i="153"/>
  <c r="AL31" i="153"/>
  <c r="AN31" i="153"/>
  <c r="P32" i="153"/>
  <c r="R32" i="153"/>
  <c r="T32" i="153"/>
  <c r="V32" i="153"/>
  <c r="X32" i="153"/>
  <c r="Z32" i="153"/>
  <c r="AB32" i="153"/>
  <c r="AD32" i="153"/>
  <c r="AF32" i="153"/>
  <c r="AH32" i="153"/>
  <c r="AJ32" i="153"/>
  <c r="AL32" i="153"/>
  <c r="AN32" i="153"/>
  <c r="P34" i="153"/>
  <c r="R34" i="153"/>
  <c r="T34" i="153"/>
  <c r="V34" i="153"/>
  <c r="X34" i="153"/>
  <c r="Z34" i="153"/>
  <c r="AB34" i="153"/>
  <c r="AD34" i="153"/>
  <c r="AF34" i="153"/>
  <c r="AH34" i="153"/>
  <c r="AJ34" i="153"/>
  <c r="AL34" i="153"/>
  <c r="AN34" i="153"/>
  <c r="P36" i="153"/>
  <c r="R36" i="153"/>
  <c r="T36" i="153"/>
  <c r="V36" i="153"/>
  <c r="X36" i="153"/>
  <c r="Z36" i="153"/>
  <c r="AB36" i="153"/>
  <c r="AD36" i="153"/>
  <c r="AF36" i="153"/>
  <c r="AH36" i="153"/>
  <c r="AJ36" i="153"/>
  <c r="AL36" i="153"/>
  <c r="AN36" i="153"/>
  <c r="A2" i="155"/>
  <c r="C2" i="155"/>
  <c r="E2" i="155"/>
  <c r="I2" i="155"/>
  <c r="K2" i="155"/>
  <c r="P3" i="155"/>
  <c r="R3" i="155"/>
  <c r="T3" i="155"/>
  <c r="V3" i="155"/>
  <c r="X3" i="155"/>
  <c r="Z3" i="155"/>
  <c r="AB3" i="155"/>
  <c r="AD3" i="155"/>
  <c r="AF3" i="155"/>
  <c r="AH3" i="155"/>
  <c r="AJ3" i="155"/>
  <c r="AL3" i="155"/>
  <c r="A4" i="155"/>
  <c r="C7" i="155"/>
  <c r="E7" i="155"/>
  <c r="I7" i="155"/>
  <c r="K7" i="155"/>
  <c r="P8" i="155"/>
  <c r="R8" i="155"/>
  <c r="T8" i="155"/>
  <c r="V8" i="155"/>
  <c r="X8" i="155"/>
  <c r="Z8" i="155"/>
  <c r="AB8" i="155"/>
  <c r="AD8" i="155"/>
  <c r="AF8" i="155"/>
  <c r="AH8" i="155"/>
  <c r="AJ8" i="155"/>
  <c r="AL8" i="155"/>
  <c r="C10" i="155"/>
  <c r="E10" i="155"/>
  <c r="G10" i="155"/>
  <c r="I10" i="155"/>
  <c r="K10" i="155"/>
  <c r="M10" i="155"/>
  <c r="P10" i="155"/>
  <c r="R10" i="155"/>
  <c r="T10" i="155"/>
  <c r="V10" i="155"/>
  <c r="X10" i="155"/>
  <c r="Z10" i="155"/>
  <c r="AB10" i="155"/>
  <c r="AD10" i="155"/>
  <c r="AF10" i="155"/>
  <c r="AH10" i="155"/>
  <c r="AJ10" i="155"/>
  <c r="AL10" i="155"/>
  <c r="AN10" i="155"/>
  <c r="C11" i="155"/>
  <c r="E11" i="155"/>
  <c r="G11" i="155"/>
  <c r="I11" i="155"/>
  <c r="K11" i="155"/>
  <c r="M11" i="155"/>
  <c r="P11" i="155"/>
  <c r="R11" i="155"/>
  <c r="T11" i="155"/>
  <c r="V11" i="155"/>
  <c r="X11" i="155"/>
  <c r="Z11" i="155"/>
  <c r="AB11" i="155"/>
  <c r="AD11" i="155"/>
  <c r="AF11" i="155"/>
  <c r="AH11" i="155"/>
  <c r="AJ11" i="155"/>
  <c r="AL11" i="155"/>
  <c r="AN11" i="155"/>
  <c r="C12" i="155"/>
  <c r="E12" i="155"/>
  <c r="G12" i="155"/>
  <c r="I12" i="155"/>
  <c r="K12" i="155"/>
  <c r="M12" i="155"/>
  <c r="C13" i="155"/>
  <c r="E13" i="155"/>
  <c r="G13" i="155"/>
  <c r="I13" i="155"/>
  <c r="K13" i="155"/>
  <c r="M13" i="155"/>
  <c r="C14" i="155"/>
  <c r="E14" i="155"/>
  <c r="G14" i="155"/>
  <c r="I14" i="155"/>
  <c r="K14" i="155"/>
  <c r="M14" i="155"/>
  <c r="C15" i="155"/>
  <c r="E15" i="155"/>
  <c r="G15" i="155"/>
  <c r="I15" i="155"/>
  <c r="K15" i="155"/>
  <c r="M15" i="155"/>
  <c r="P15" i="155"/>
  <c r="R15" i="155"/>
  <c r="T15" i="155"/>
  <c r="V15" i="155"/>
  <c r="X15" i="155"/>
  <c r="Z15" i="155"/>
  <c r="AB15" i="155"/>
  <c r="AD15" i="155"/>
  <c r="AF15" i="155"/>
  <c r="AH15" i="155"/>
  <c r="AJ15" i="155"/>
  <c r="AL15" i="155"/>
  <c r="AN15" i="155"/>
  <c r="C16" i="155"/>
  <c r="E16" i="155"/>
  <c r="G16" i="155"/>
  <c r="I16" i="155"/>
  <c r="K16" i="155"/>
  <c r="M16" i="155"/>
  <c r="P16" i="155"/>
  <c r="R16" i="155"/>
  <c r="T16" i="155"/>
  <c r="V16" i="155"/>
  <c r="X16" i="155"/>
  <c r="Z16" i="155"/>
  <c r="AB16" i="155"/>
  <c r="AD16" i="155"/>
  <c r="AF16" i="155"/>
  <c r="AH16" i="155"/>
  <c r="AJ16" i="155"/>
  <c r="AL16" i="155"/>
  <c r="AN16" i="155"/>
  <c r="C17" i="155"/>
  <c r="E17" i="155"/>
  <c r="G17" i="155"/>
  <c r="I17" i="155"/>
  <c r="K17" i="155"/>
  <c r="M17" i="155"/>
  <c r="P17" i="155"/>
  <c r="R17" i="155"/>
  <c r="T17" i="155"/>
  <c r="V17" i="155"/>
  <c r="X17" i="155"/>
  <c r="Z17" i="155"/>
  <c r="AB17" i="155"/>
  <c r="AD17" i="155"/>
  <c r="AF17" i="155"/>
  <c r="AH17" i="155"/>
  <c r="AJ17" i="155"/>
  <c r="AL17" i="155"/>
  <c r="AN17" i="155"/>
  <c r="C18" i="155"/>
  <c r="E18" i="155"/>
  <c r="G18" i="155"/>
  <c r="I18" i="155"/>
  <c r="K18" i="155"/>
  <c r="M18" i="155"/>
  <c r="P18" i="155"/>
  <c r="R18" i="155"/>
  <c r="T18" i="155"/>
  <c r="V18" i="155"/>
  <c r="X18" i="155"/>
  <c r="Z18" i="155"/>
  <c r="AB18" i="155"/>
  <c r="AD18" i="155"/>
  <c r="AF18" i="155"/>
  <c r="AH18" i="155"/>
  <c r="AJ18" i="155"/>
  <c r="AL18" i="155"/>
  <c r="AN18" i="155"/>
  <c r="C19" i="155"/>
  <c r="E19" i="155"/>
  <c r="G19" i="155"/>
  <c r="I19" i="155"/>
  <c r="K19" i="155"/>
  <c r="M19" i="155"/>
  <c r="P19" i="155"/>
  <c r="R19" i="155"/>
  <c r="T19" i="155"/>
  <c r="V19" i="155"/>
  <c r="X19" i="155"/>
  <c r="Z19" i="155"/>
  <c r="AB19" i="155"/>
  <c r="AD19" i="155"/>
  <c r="AF19" i="155"/>
  <c r="AH19" i="155"/>
  <c r="AJ19" i="155"/>
  <c r="AL19" i="155"/>
  <c r="AN19" i="155"/>
  <c r="C20" i="155"/>
  <c r="E20" i="155"/>
  <c r="G20" i="155"/>
  <c r="I20" i="155"/>
  <c r="K20" i="155"/>
  <c r="M20" i="155"/>
  <c r="P20" i="155"/>
  <c r="R20" i="155"/>
  <c r="T20" i="155"/>
  <c r="V20" i="155"/>
  <c r="X20" i="155"/>
  <c r="Z20" i="155"/>
  <c r="AB20" i="155"/>
  <c r="AD20" i="155"/>
  <c r="AF20" i="155"/>
  <c r="AH20" i="155"/>
  <c r="AJ20" i="155"/>
  <c r="AL20" i="155"/>
  <c r="AN20" i="155"/>
  <c r="C21" i="155"/>
  <c r="E21" i="155"/>
  <c r="G21" i="155"/>
  <c r="I21" i="155"/>
  <c r="K21" i="155"/>
  <c r="M21" i="155"/>
  <c r="P21" i="155"/>
  <c r="R21" i="155"/>
  <c r="T21" i="155"/>
  <c r="V21" i="155"/>
  <c r="X21" i="155"/>
  <c r="Z21" i="155"/>
  <c r="AB21" i="155"/>
  <c r="AD21" i="155"/>
  <c r="AF21" i="155"/>
  <c r="AH21" i="155"/>
  <c r="AJ21" i="155"/>
  <c r="AL21" i="155"/>
  <c r="AN21" i="155"/>
  <c r="C22" i="155"/>
  <c r="E22" i="155"/>
  <c r="G22" i="155"/>
  <c r="I22" i="155"/>
  <c r="K22" i="155"/>
  <c r="M22" i="155"/>
  <c r="P22" i="155"/>
  <c r="R22" i="155"/>
  <c r="T22" i="155"/>
  <c r="V22" i="155"/>
  <c r="X22" i="155"/>
  <c r="Z22" i="155"/>
  <c r="AB22" i="155"/>
  <c r="AD22" i="155"/>
  <c r="AF22" i="155"/>
  <c r="AH22" i="155"/>
  <c r="AJ22" i="155"/>
  <c r="AL22" i="155"/>
  <c r="AN22" i="155"/>
  <c r="C23" i="155"/>
  <c r="E23" i="155"/>
  <c r="G23" i="155"/>
  <c r="I23" i="155"/>
  <c r="K23" i="155"/>
  <c r="M23" i="155"/>
  <c r="P23" i="155"/>
  <c r="R23" i="155"/>
  <c r="T23" i="155"/>
  <c r="V23" i="155"/>
  <c r="X23" i="155"/>
  <c r="Z23" i="155"/>
  <c r="AB23" i="155"/>
  <c r="AD23" i="155"/>
  <c r="AF23" i="155"/>
  <c r="AH23" i="155"/>
  <c r="AJ23" i="155"/>
  <c r="AL23" i="155"/>
  <c r="AN23" i="155"/>
  <c r="C24" i="155"/>
  <c r="E24" i="155"/>
  <c r="G24" i="155"/>
  <c r="I24" i="155"/>
  <c r="K24" i="155"/>
  <c r="M24" i="155"/>
  <c r="P24" i="155"/>
  <c r="R24" i="155"/>
  <c r="T24" i="155"/>
  <c r="V24" i="155"/>
  <c r="X24" i="155"/>
  <c r="Z24" i="155"/>
  <c r="AB24" i="155"/>
  <c r="AD24" i="155"/>
  <c r="AF24" i="155"/>
  <c r="AH24" i="155"/>
  <c r="AJ24" i="155"/>
  <c r="AL24" i="155"/>
  <c r="AN24" i="155"/>
  <c r="C25" i="155"/>
  <c r="E25" i="155"/>
  <c r="G25" i="155"/>
  <c r="I25" i="155"/>
  <c r="K25" i="155"/>
  <c r="M25" i="155"/>
  <c r="P25" i="155"/>
  <c r="R25" i="155"/>
  <c r="T25" i="155"/>
  <c r="V25" i="155"/>
  <c r="X25" i="155"/>
  <c r="Z25" i="155"/>
  <c r="AB25" i="155"/>
  <c r="AD25" i="155"/>
  <c r="AF25" i="155"/>
  <c r="AH25" i="155"/>
  <c r="AJ25" i="155"/>
  <c r="AL25" i="155"/>
  <c r="AN25" i="155"/>
  <c r="C26" i="155"/>
  <c r="E26" i="155"/>
  <c r="G26" i="155"/>
  <c r="I26" i="155"/>
  <c r="K26" i="155"/>
  <c r="M26" i="155"/>
  <c r="P26" i="155"/>
  <c r="R26" i="155"/>
  <c r="T26" i="155"/>
  <c r="V26" i="155"/>
  <c r="X26" i="155"/>
  <c r="Z26" i="155"/>
  <c r="AB26" i="155"/>
  <c r="AD26" i="155"/>
  <c r="AF26" i="155"/>
  <c r="AH26" i="155"/>
  <c r="AJ26" i="155"/>
  <c r="AL26" i="155"/>
  <c r="AN26" i="155"/>
  <c r="C27" i="155"/>
  <c r="E27" i="155"/>
  <c r="G27" i="155"/>
  <c r="I27" i="155"/>
  <c r="K27" i="155"/>
  <c r="M27" i="155"/>
  <c r="P27" i="155"/>
  <c r="R27" i="155"/>
  <c r="T27" i="155"/>
  <c r="V27" i="155"/>
  <c r="X27" i="155"/>
  <c r="Z27" i="155"/>
  <c r="AB27" i="155"/>
  <c r="AD27" i="155"/>
  <c r="AF27" i="155"/>
  <c r="AH27" i="155"/>
  <c r="AJ27" i="155"/>
  <c r="AL27" i="155"/>
  <c r="AN27" i="155"/>
  <c r="P28" i="155"/>
  <c r="R28" i="155"/>
  <c r="T28" i="155"/>
  <c r="V28" i="155"/>
  <c r="X28" i="155"/>
  <c r="Z28" i="155"/>
  <c r="AB28" i="155"/>
  <c r="AD28" i="155"/>
  <c r="AF28" i="155"/>
  <c r="AH28" i="155"/>
  <c r="AJ28" i="155"/>
  <c r="AL28" i="155"/>
  <c r="AN28" i="155"/>
  <c r="C29" i="155"/>
  <c r="E29" i="155"/>
  <c r="G29" i="155"/>
  <c r="I29" i="155"/>
  <c r="K29" i="155"/>
  <c r="M29" i="155"/>
  <c r="P29" i="155"/>
  <c r="R29" i="155"/>
  <c r="T29" i="155"/>
  <c r="V29" i="155"/>
  <c r="X29" i="155"/>
  <c r="Z29" i="155"/>
  <c r="AB29" i="155"/>
  <c r="AD29" i="155"/>
  <c r="AF29" i="155"/>
  <c r="AH29" i="155"/>
  <c r="AJ29" i="155"/>
  <c r="AL29" i="155"/>
  <c r="AN29" i="155"/>
  <c r="P30" i="155"/>
  <c r="R30" i="155"/>
  <c r="T30" i="155"/>
  <c r="V30" i="155"/>
  <c r="X30" i="155"/>
  <c r="Z30" i="155"/>
  <c r="AB30" i="155"/>
  <c r="AD30" i="155"/>
  <c r="AF30" i="155"/>
  <c r="AH30" i="155"/>
  <c r="AJ30" i="155"/>
  <c r="AL30" i="155"/>
  <c r="AN30" i="155"/>
  <c r="C31" i="155"/>
  <c r="E31" i="155"/>
  <c r="G31" i="155"/>
  <c r="I31" i="155"/>
  <c r="K31" i="155"/>
  <c r="M31" i="155"/>
  <c r="P31" i="155"/>
  <c r="R31" i="155"/>
  <c r="T31" i="155"/>
  <c r="V31" i="155"/>
  <c r="X31" i="155"/>
  <c r="Z31" i="155"/>
  <c r="AB31" i="155"/>
  <c r="AD31" i="155"/>
  <c r="AF31" i="155"/>
  <c r="AH31" i="155"/>
  <c r="AJ31" i="155"/>
  <c r="AL31" i="155"/>
  <c r="AN31" i="155"/>
  <c r="P32" i="155"/>
  <c r="R32" i="155"/>
  <c r="T32" i="155"/>
  <c r="V32" i="155"/>
  <c r="X32" i="155"/>
  <c r="Z32" i="155"/>
  <c r="AB32" i="155"/>
  <c r="AD32" i="155"/>
  <c r="AF32" i="155"/>
  <c r="AH32" i="155"/>
  <c r="AJ32" i="155"/>
  <c r="AL32" i="155"/>
  <c r="AN32" i="155"/>
  <c r="P34" i="155"/>
  <c r="R34" i="155"/>
  <c r="T34" i="155"/>
  <c r="V34" i="155"/>
  <c r="X34" i="155"/>
  <c r="Z34" i="155"/>
  <c r="AB34" i="155"/>
  <c r="AD34" i="155"/>
  <c r="AF34" i="155"/>
  <c r="AH34" i="155"/>
  <c r="AJ34" i="155"/>
  <c r="AL34" i="155"/>
  <c r="AN34" i="155"/>
  <c r="P36" i="155"/>
  <c r="R36" i="155"/>
  <c r="T36" i="155"/>
  <c r="V36" i="155"/>
  <c r="X36" i="155"/>
  <c r="Z36" i="155"/>
  <c r="AB36" i="155"/>
  <c r="AD36" i="155"/>
  <c r="AF36" i="155"/>
  <c r="AH36" i="155"/>
  <c r="AJ36" i="155"/>
  <c r="AL36" i="155"/>
  <c r="AN36" i="155"/>
  <c r="A2" i="1"/>
  <c r="C2" i="1"/>
  <c r="E2" i="1"/>
  <c r="I2" i="1"/>
  <c r="K2" i="1"/>
  <c r="P3" i="1"/>
  <c r="R3" i="1"/>
  <c r="T3" i="1"/>
  <c r="V3" i="1"/>
  <c r="X3" i="1"/>
  <c r="Z3" i="1"/>
  <c r="AB3" i="1"/>
  <c r="AD3" i="1"/>
  <c r="AF3" i="1"/>
  <c r="AH3" i="1"/>
  <c r="AJ3" i="1"/>
  <c r="AL3" i="1"/>
  <c r="C7" i="1"/>
  <c r="E7" i="1"/>
  <c r="I7" i="1"/>
  <c r="K7" i="1"/>
  <c r="P8" i="1"/>
  <c r="R8" i="1"/>
  <c r="T8" i="1"/>
  <c r="V8" i="1"/>
  <c r="X8" i="1"/>
  <c r="Z8" i="1"/>
  <c r="AB8" i="1"/>
  <c r="AD8" i="1"/>
  <c r="AF8" i="1"/>
  <c r="AH8" i="1"/>
  <c r="AJ8" i="1"/>
  <c r="AL8" i="1"/>
  <c r="C10" i="1"/>
  <c r="E10" i="1"/>
  <c r="G10" i="1"/>
  <c r="I10" i="1"/>
  <c r="K10" i="1"/>
  <c r="M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C11" i="1"/>
  <c r="E11" i="1"/>
  <c r="G11" i="1"/>
  <c r="I11" i="1"/>
  <c r="K11" i="1"/>
  <c r="M11" i="1"/>
  <c r="P11" i="1"/>
  <c r="R11" i="1"/>
  <c r="T11" i="1"/>
  <c r="V11" i="1"/>
  <c r="X11" i="1"/>
  <c r="Z11" i="1"/>
  <c r="AB11" i="1"/>
  <c r="AD11" i="1"/>
  <c r="AF11" i="1"/>
  <c r="AH11" i="1"/>
  <c r="AJ11" i="1"/>
  <c r="AL11" i="1"/>
  <c r="AN11" i="1"/>
  <c r="C12" i="1"/>
  <c r="E12" i="1"/>
  <c r="G12" i="1"/>
  <c r="I12" i="1"/>
  <c r="K12" i="1"/>
  <c r="M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C13" i="1"/>
  <c r="E13" i="1"/>
  <c r="G13" i="1"/>
  <c r="I13" i="1"/>
  <c r="K13" i="1"/>
  <c r="M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C14" i="1"/>
  <c r="E14" i="1"/>
  <c r="G14" i="1"/>
  <c r="I14" i="1"/>
  <c r="K14" i="1"/>
  <c r="M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C15" i="1"/>
  <c r="E15" i="1"/>
  <c r="G15" i="1"/>
  <c r="I15" i="1"/>
  <c r="K15" i="1"/>
  <c r="M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C16" i="1"/>
  <c r="E16" i="1"/>
  <c r="G16" i="1"/>
  <c r="I16" i="1"/>
  <c r="K16" i="1"/>
  <c r="M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C17" i="1"/>
  <c r="E17" i="1"/>
  <c r="G17" i="1"/>
  <c r="I17" i="1"/>
  <c r="K17" i="1"/>
  <c r="M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C18" i="1"/>
  <c r="E18" i="1"/>
  <c r="G18" i="1"/>
  <c r="I18" i="1"/>
  <c r="K18" i="1"/>
  <c r="M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C19" i="1"/>
  <c r="E19" i="1"/>
  <c r="G19" i="1"/>
  <c r="I19" i="1"/>
  <c r="K19" i="1"/>
  <c r="M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C20" i="1"/>
  <c r="E20" i="1"/>
  <c r="G20" i="1"/>
  <c r="I20" i="1"/>
  <c r="K20" i="1"/>
  <c r="M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C21" i="1"/>
  <c r="E21" i="1"/>
  <c r="G21" i="1"/>
  <c r="I21" i="1"/>
  <c r="K21" i="1"/>
  <c r="M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C22" i="1"/>
  <c r="E22" i="1"/>
  <c r="G22" i="1"/>
  <c r="I22" i="1"/>
  <c r="K22" i="1"/>
  <c r="M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C23" i="1"/>
  <c r="E23" i="1"/>
  <c r="G23" i="1"/>
  <c r="I23" i="1"/>
  <c r="K23" i="1"/>
  <c r="M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C24" i="1"/>
  <c r="E24" i="1"/>
  <c r="G24" i="1"/>
  <c r="I24" i="1"/>
  <c r="K24" i="1"/>
  <c r="M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C25" i="1"/>
  <c r="E25" i="1"/>
  <c r="G25" i="1"/>
  <c r="I25" i="1"/>
  <c r="K25" i="1"/>
  <c r="M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C26" i="1"/>
  <c r="E26" i="1"/>
  <c r="G26" i="1"/>
  <c r="I26" i="1"/>
  <c r="K26" i="1"/>
  <c r="M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C27" i="1"/>
  <c r="E27" i="1"/>
  <c r="G27" i="1"/>
  <c r="I27" i="1"/>
  <c r="K27" i="1"/>
  <c r="M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C29" i="1"/>
  <c r="E29" i="1"/>
  <c r="G29" i="1"/>
  <c r="I29" i="1"/>
  <c r="K29" i="1"/>
  <c r="M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C31" i="1"/>
  <c r="E31" i="1"/>
  <c r="G31" i="1"/>
  <c r="I31" i="1"/>
  <c r="K31" i="1"/>
  <c r="M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D3" i="11"/>
  <c r="A2" i="139"/>
  <c r="C2" i="139"/>
  <c r="E2" i="139"/>
  <c r="I2" i="139"/>
  <c r="K2" i="139"/>
  <c r="P3" i="139"/>
  <c r="R3" i="139"/>
  <c r="T3" i="139"/>
  <c r="V3" i="139"/>
  <c r="X3" i="139"/>
  <c r="Z3" i="139"/>
  <c r="AB3" i="139"/>
  <c r="AD3" i="139"/>
  <c r="AF3" i="139"/>
  <c r="AH3" i="139"/>
  <c r="AJ3" i="139"/>
  <c r="AL3" i="139"/>
  <c r="A4" i="139"/>
  <c r="C7" i="139"/>
  <c r="E7" i="139"/>
  <c r="I7" i="139"/>
  <c r="K7" i="139"/>
  <c r="P8" i="139"/>
  <c r="R8" i="139"/>
  <c r="T8" i="139"/>
  <c r="V8" i="139"/>
  <c r="X8" i="139"/>
  <c r="Z8" i="139"/>
  <c r="AB8" i="139"/>
  <c r="AD8" i="139"/>
  <c r="AF8" i="139"/>
  <c r="AH8" i="139"/>
  <c r="AJ8" i="139"/>
  <c r="AL8" i="139"/>
  <c r="C10" i="139"/>
  <c r="E10" i="139"/>
  <c r="G10" i="139"/>
  <c r="I10" i="139"/>
  <c r="K10" i="139"/>
  <c r="M10" i="139"/>
  <c r="P10" i="139"/>
  <c r="R10" i="139"/>
  <c r="T10" i="139"/>
  <c r="V10" i="139"/>
  <c r="X10" i="139"/>
  <c r="Z10" i="139"/>
  <c r="AB10" i="139"/>
  <c r="AD10" i="139"/>
  <c r="AF10" i="139"/>
  <c r="AH10" i="139"/>
  <c r="AJ10" i="139"/>
  <c r="AL10" i="139"/>
  <c r="AN10" i="139"/>
  <c r="C11" i="139"/>
  <c r="E11" i="139"/>
  <c r="G11" i="139"/>
  <c r="I11" i="139"/>
  <c r="K11" i="139"/>
  <c r="M11" i="139"/>
  <c r="P11" i="139"/>
  <c r="R11" i="139"/>
  <c r="T11" i="139"/>
  <c r="V11" i="139"/>
  <c r="X11" i="139"/>
  <c r="Z11" i="139"/>
  <c r="AB11" i="139"/>
  <c r="AD11" i="139"/>
  <c r="AF11" i="139"/>
  <c r="AH11" i="139"/>
  <c r="AJ11" i="139"/>
  <c r="AL11" i="139"/>
  <c r="AN11" i="139"/>
  <c r="C12" i="139"/>
  <c r="E12" i="139"/>
  <c r="G12" i="139"/>
  <c r="I12" i="139"/>
  <c r="K12" i="139"/>
  <c r="M12" i="139"/>
  <c r="C13" i="139"/>
  <c r="E13" i="139"/>
  <c r="G13" i="139"/>
  <c r="I13" i="139"/>
  <c r="K13" i="139"/>
  <c r="M13" i="139"/>
  <c r="C14" i="139"/>
  <c r="E14" i="139"/>
  <c r="G14" i="139"/>
  <c r="I14" i="139"/>
  <c r="K14" i="139"/>
  <c r="M14" i="139"/>
  <c r="C15" i="139"/>
  <c r="E15" i="139"/>
  <c r="G15" i="139"/>
  <c r="I15" i="139"/>
  <c r="K15" i="139"/>
  <c r="M15" i="139"/>
  <c r="P15" i="139"/>
  <c r="R15" i="139"/>
  <c r="T15" i="139"/>
  <c r="V15" i="139"/>
  <c r="X15" i="139"/>
  <c r="Z15" i="139"/>
  <c r="AB15" i="139"/>
  <c r="AD15" i="139"/>
  <c r="AF15" i="139"/>
  <c r="AH15" i="139"/>
  <c r="AJ15" i="139"/>
  <c r="AL15" i="139"/>
  <c r="AN15" i="139"/>
  <c r="C16" i="139"/>
  <c r="E16" i="139"/>
  <c r="G16" i="139"/>
  <c r="I16" i="139"/>
  <c r="K16" i="139"/>
  <c r="M16" i="139"/>
  <c r="P16" i="139"/>
  <c r="R16" i="139"/>
  <c r="T16" i="139"/>
  <c r="V16" i="139"/>
  <c r="X16" i="139"/>
  <c r="Z16" i="139"/>
  <c r="AB16" i="139"/>
  <c r="AD16" i="139"/>
  <c r="AF16" i="139"/>
  <c r="AH16" i="139"/>
  <c r="AJ16" i="139"/>
  <c r="AL16" i="139"/>
  <c r="AN16" i="139"/>
  <c r="C17" i="139"/>
  <c r="E17" i="139"/>
  <c r="G17" i="139"/>
  <c r="I17" i="139"/>
  <c r="K17" i="139"/>
  <c r="M17" i="139"/>
  <c r="P17" i="139"/>
  <c r="R17" i="139"/>
  <c r="T17" i="139"/>
  <c r="V17" i="139"/>
  <c r="X17" i="139"/>
  <c r="Z17" i="139"/>
  <c r="AB17" i="139"/>
  <c r="AD17" i="139"/>
  <c r="AF17" i="139"/>
  <c r="AH17" i="139"/>
  <c r="AJ17" i="139"/>
  <c r="AL17" i="139"/>
  <c r="AN17" i="139"/>
  <c r="C18" i="139"/>
  <c r="E18" i="139"/>
  <c r="G18" i="139"/>
  <c r="I18" i="139"/>
  <c r="K18" i="139"/>
  <c r="M18" i="139"/>
  <c r="P18" i="139"/>
  <c r="R18" i="139"/>
  <c r="T18" i="139"/>
  <c r="V18" i="139"/>
  <c r="X18" i="139"/>
  <c r="Z18" i="139"/>
  <c r="AB18" i="139"/>
  <c r="AD18" i="139"/>
  <c r="AF18" i="139"/>
  <c r="AH18" i="139"/>
  <c r="AJ18" i="139"/>
  <c r="AL18" i="139"/>
  <c r="AN18" i="139"/>
  <c r="C19" i="139"/>
  <c r="E19" i="139"/>
  <c r="G19" i="139"/>
  <c r="I19" i="139"/>
  <c r="K19" i="139"/>
  <c r="M19" i="139"/>
  <c r="P19" i="139"/>
  <c r="R19" i="139"/>
  <c r="T19" i="139"/>
  <c r="V19" i="139"/>
  <c r="X19" i="139"/>
  <c r="Z19" i="139"/>
  <c r="AB19" i="139"/>
  <c r="AD19" i="139"/>
  <c r="AF19" i="139"/>
  <c r="AH19" i="139"/>
  <c r="AJ19" i="139"/>
  <c r="AL19" i="139"/>
  <c r="AN19" i="139"/>
  <c r="C20" i="139"/>
  <c r="E20" i="139"/>
  <c r="G20" i="139"/>
  <c r="I20" i="139"/>
  <c r="K20" i="139"/>
  <c r="M20" i="139"/>
  <c r="P20" i="139"/>
  <c r="R20" i="139"/>
  <c r="T20" i="139"/>
  <c r="V20" i="139"/>
  <c r="X20" i="139"/>
  <c r="Z20" i="139"/>
  <c r="AB20" i="139"/>
  <c r="AD20" i="139"/>
  <c r="AF20" i="139"/>
  <c r="AH20" i="139"/>
  <c r="AJ20" i="139"/>
  <c r="AL20" i="139"/>
  <c r="AN20" i="139"/>
  <c r="C21" i="139"/>
  <c r="E21" i="139"/>
  <c r="G21" i="139"/>
  <c r="I21" i="139"/>
  <c r="K21" i="139"/>
  <c r="M21" i="139"/>
  <c r="P21" i="139"/>
  <c r="R21" i="139"/>
  <c r="T21" i="139"/>
  <c r="V21" i="139"/>
  <c r="X21" i="139"/>
  <c r="Z21" i="139"/>
  <c r="AB21" i="139"/>
  <c r="AD21" i="139"/>
  <c r="AF21" i="139"/>
  <c r="AH21" i="139"/>
  <c r="AJ21" i="139"/>
  <c r="AL21" i="139"/>
  <c r="AN21" i="139"/>
  <c r="C22" i="139"/>
  <c r="E22" i="139"/>
  <c r="G22" i="139"/>
  <c r="I22" i="139"/>
  <c r="K22" i="139"/>
  <c r="M22" i="139"/>
  <c r="P22" i="139"/>
  <c r="R22" i="139"/>
  <c r="T22" i="139"/>
  <c r="V22" i="139"/>
  <c r="X22" i="139"/>
  <c r="Z22" i="139"/>
  <c r="AB22" i="139"/>
  <c r="AD22" i="139"/>
  <c r="AF22" i="139"/>
  <c r="AH22" i="139"/>
  <c r="AJ22" i="139"/>
  <c r="AL22" i="139"/>
  <c r="AN22" i="139"/>
  <c r="C23" i="139"/>
  <c r="E23" i="139"/>
  <c r="G23" i="139"/>
  <c r="I23" i="139"/>
  <c r="K23" i="139"/>
  <c r="M23" i="139"/>
  <c r="P23" i="139"/>
  <c r="R23" i="139"/>
  <c r="T23" i="139"/>
  <c r="V23" i="139"/>
  <c r="X23" i="139"/>
  <c r="Z23" i="139"/>
  <c r="AB23" i="139"/>
  <c r="AD23" i="139"/>
  <c r="AF23" i="139"/>
  <c r="AH23" i="139"/>
  <c r="AJ23" i="139"/>
  <c r="AL23" i="139"/>
  <c r="AN23" i="139"/>
  <c r="C24" i="139"/>
  <c r="E24" i="139"/>
  <c r="G24" i="139"/>
  <c r="I24" i="139"/>
  <c r="K24" i="139"/>
  <c r="M24" i="139"/>
  <c r="P24" i="139"/>
  <c r="R24" i="139"/>
  <c r="T24" i="139"/>
  <c r="V24" i="139"/>
  <c r="X24" i="139"/>
  <c r="Z24" i="139"/>
  <c r="AB24" i="139"/>
  <c r="AD24" i="139"/>
  <c r="AF24" i="139"/>
  <c r="AH24" i="139"/>
  <c r="AJ24" i="139"/>
  <c r="AL24" i="139"/>
  <c r="AN24" i="139"/>
  <c r="C25" i="139"/>
  <c r="E25" i="139"/>
  <c r="G25" i="139"/>
  <c r="I25" i="139"/>
  <c r="K25" i="139"/>
  <c r="M25" i="139"/>
  <c r="P25" i="139"/>
  <c r="R25" i="139"/>
  <c r="T25" i="139"/>
  <c r="V25" i="139"/>
  <c r="X25" i="139"/>
  <c r="Z25" i="139"/>
  <c r="AB25" i="139"/>
  <c r="AD25" i="139"/>
  <c r="AF25" i="139"/>
  <c r="AH25" i="139"/>
  <c r="AJ25" i="139"/>
  <c r="AL25" i="139"/>
  <c r="AN25" i="139"/>
  <c r="C26" i="139"/>
  <c r="E26" i="139"/>
  <c r="G26" i="139"/>
  <c r="I26" i="139"/>
  <c r="K26" i="139"/>
  <c r="M26" i="139"/>
  <c r="P26" i="139"/>
  <c r="R26" i="139"/>
  <c r="T26" i="139"/>
  <c r="V26" i="139"/>
  <c r="X26" i="139"/>
  <c r="Z26" i="139"/>
  <c r="AB26" i="139"/>
  <c r="AD26" i="139"/>
  <c r="AF26" i="139"/>
  <c r="AH26" i="139"/>
  <c r="AJ26" i="139"/>
  <c r="AL26" i="139"/>
  <c r="AN26" i="139"/>
  <c r="C27" i="139"/>
  <c r="E27" i="139"/>
  <c r="G27" i="139"/>
  <c r="I27" i="139"/>
  <c r="K27" i="139"/>
  <c r="M27" i="139"/>
  <c r="P27" i="139"/>
  <c r="R27" i="139"/>
  <c r="T27" i="139"/>
  <c r="V27" i="139"/>
  <c r="X27" i="139"/>
  <c r="Z27" i="139"/>
  <c r="AB27" i="139"/>
  <c r="AD27" i="139"/>
  <c r="AF27" i="139"/>
  <c r="AH27" i="139"/>
  <c r="AJ27" i="139"/>
  <c r="AL27" i="139"/>
  <c r="AN27" i="139"/>
  <c r="P28" i="139"/>
  <c r="R28" i="139"/>
  <c r="T28" i="139"/>
  <c r="V28" i="139"/>
  <c r="X28" i="139"/>
  <c r="Z28" i="139"/>
  <c r="AB28" i="139"/>
  <c r="AD28" i="139"/>
  <c r="AF28" i="139"/>
  <c r="AH28" i="139"/>
  <c r="AJ28" i="139"/>
  <c r="AL28" i="139"/>
  <c r="AN28" i="139"/>
  <c r="C29" i="139"/>
  <c r="E29" i="139"/>
  <c r="G29" i="139"/>
  <c r="I29" i="139"/>
  <c r="K29" i="139"/>
  <c r="M29" i="139"/>
  <c r="P29" i="139"/>
  <c r="R29" i="139"/>
  <c r="T29" i="139"/>
  <c r="V29" i="139"/>
  <c r="X29" i="139"/>
  <c r="Z29" i="139"/>
  <c r="AB29" i="139"/>
  <c r="AD29" i="139"/>
  <c r="AF29" i="139"/>
  <c r="AH29" i="139"/>
  <c r="AJ29" i="139"/>
  <c r="AL29" i="139"/>
  <c r="AN29" i="139"/>
  <c r="P30" i="139"/>
  <c r="R30" i="139"/>
  <c r="T30" i="139"/>
  <c r="V30" i="139"/>
  <c r="X30" i="139"/>
  <c r="Z30" i="139"/>
  <c r="AB30" i="139"/>
  <c r="AD30" i="139"/>
  <c r="AF30" i="139"/>
  <c r="AH30" i="139"/>
  <c r="AJ30" i="139"/>
  <c r="AL30" i="139"/>
  <c r="AN30" i="139"/>
  <c r="C31" i="139"/>
  <c r="E31" i="139"/>
  <c r="G31" i="139"/>
  <c r="I31" i="139"/>
  <c r="K31" i="139"/>
  <c r="M31" i="139"/>
  <c r="P31" i="139"/>
  <c r="R31" i="139"/>
  <c r="T31" i="139"/>
  <c r="V31" i="139"/>
  <c r="X31" i="139"/>
  <c r="Z31" i="139"/>
  <c r="AB31" i="139"/>
  <c r="AD31" i="139"/>
  <c r="AF31" i="139"/>
  <c r="AH31" i="139"/>
  <c r="AJ31" i="139"/>
  <c r="AL31" i="139"/>
  <c r="AN31" i="139"/>
  <c r="P32" i="139"/>
  <c r="R32" i="139"/>
  <c r="T32" i="139"/>
  <c r="V32" i="139"/>
  <c r="X32" i="139"/>
  <c r="Z32" i="139"/>
  <c r="AB32" i="139"/>
  <c r="AD32" i="139"/>
  <c r="AF32" i="139"/>
  <c r="AH32" i="139"/>
  <c r="AJ32" i="139"/>
  <c r="AL32" i="139"/>
  <c r="AN32" i="139"/>
  <c r="P34" i="139"/>
  <c r="R34" i="139"/>
  <c r="T34" i="139"/>
  <c r="V34" i="139"/>
  <c r="X34" i="139"/>
  <c r="Z34" i="139"/>
  <c r="AB34" i="139"/>
  <c r="AD34" i="139"/>
  <c r="AF34" i="139"/>
  <c r="AH34" i="139"/>
  <c r="AJ34" i="139"/>
  <c r="AL34" i="139"/>
  <c r="AN34" i="139"/>
  <c r="P36" i="139"/>
  <c r="R36" i="139"/>
  <c r="T36" i="139"/>
  <c r="V36" i="139"/>
  <c r="X36" i="139"/>
  <c r="Z36" i="139"/>
  <c r="AB36" i="139"/>
  <c r="AD36" i="139"/>
  <c r="AF36" i="139"/>
  <c r="AH36" i="139"/>
  <c r="AJ36" i="139"/>
  <c r="AL36" i="139"/>
  <c r="AN36" i="139"/>
  <c r="A1" i="61"/>
  <c r="D6" i="61"/>
  <c r="F6" i="61"/>
  <c r="K6" i="61"/>
  <c r="M6" i="61"/>
  <c r="A12" i="61"/>
  <c r="D15" i="61"/>
  <c r="F15" i="61"/>
  <c r="D18" i="61"/>
  <c r="F18" i="61"/>
  <c r="H18" i="61"/>
  <c r="I18" i="61"/>
  <c r="K18" i="61"/>
  <c r="M18" i="61"/>
  <c r="O18" i="61"/>
  <c r="P18" i="61"/>
  <c r="D20" i="61"/>
  <c r="F20" i="61"/>
  <c r="H20" i="61"/>
  <c r="I20" i="61"/>
  <c r="K20" i="61"/>
  <c r="M20" i="61"/>
  <c r="O20" i="61"/>
  <c r="P20" i="61"/>
  <c r="D22" i="61"/>
  <c r="F22" i="61"/>
  <c r="H22" i="61"/>
  <c r="I22" i="61"/>
  <c r="K22" i="61"/>
  <c r="M22" i="61"/>
  <c r="O22" i="61"/>
  <c r="P22" i="61"/>
  <c r="B26" i="61"/>
  <c r="D26" i="61"/>
  <c r="F26" i="61"/>
  <c r="H26" i="61"/>
  <c r="I26" i="61"/>
  <c r="K26" i="61"/>
  <c r="M26" i="61"/>
  <c r="O26" i="61"/>
  <c r="P26" i="61"/>
  <c r="B27" i="61"/>
  <c r="D27" i="61"/>
  <c r="F27" i="61"/>
  <c r="H27" i="61"/>
  <c r="I27" i="61"/>
  <c r="K27" i="61"/>
  <c r="M27" i="61"/>
  <c r="O27" i="61"/>
  <c r="P27" i="61"/>
  <c r="B28" i="61"/>
  <c r="D28" i="61"/>
  <c r="F28" i="61"/>
  <c r="H28" i="61"/>
  <c r="I28" i="61"/>
  <c r="K28" i="61"/>
  <c r="M28" i="61"/>
  <c r="O28" i="61"/>
  <c r="P28" i="61"/>
  <c r="B29" i="61"/>
  <c r="D29" i="61"/>
  <c r="F29" i="61"/>
  <c r="H29" i="61"/>
  <c r="I29" i="61"/>
  <c r="K29" i="61"/>
  <c r="M29" i="61"/>
  <c r="O29" i="61"/>
  <c r="P29" i="61"/>
  <c r="B30" i="61"/>
  <c r="D30" i="61"/>
  <c r="F30" i="61"/>
  <c r="H30" i="61"/>
  <c r="I30" i="61"/>
  <c r="K30" i="61"/>
  <c r="M30" i="61"/>
  <c r="O30" i="61"/>
  <c r="P30" i="61"/>
  <c r="B31" i="61"/>
  <c r="D31" i="61"/>
  <c r="F31" i="61"/>
  <c r="H31" i="61"/>
  <c r="I31" i="61"/>
  <c r="K31" i="61"/>
  <c r="M31" i="61"/>
  <c r="O31" i="61"/>
  <c r="P31" i="61"/>
  <c r="B32" i="61"/>
  <c r="D32" i="61"/>
  <c r="F32" i="61"/>
  <c r="H32" i="61"/>
  <c r="I32" i="61"/>
  <c r="K32" i="61"/>
  <c r="M32" i="61"/>
  <c r="O32" i="61"/>
  <c r="P32" i="61"/>
  <c r="B33" i="61"/>
  <c r="D33" i="61"/>
  <c r="F33" i="61"/>
  <c r="H33" i="61"/>
  <c r="I33" i="61"/>
  <c r="K33" i="61"/>
  <c r="M33" i="61"/>
  <c r="O33" i="61"/>
  <c r="P33" i="61"/>
  <c r="B34" i="61"/>
  <c r="D34" i="61"/>
  <c r="F34" i="61"/>
  <c r="H34" i="61"/>
  <c r="I34" i="61"/>
  <c r="K34" i="61"/>
  <c r="M34" i="61"/>
  <c r="O34" i="61"/>
  <c r="P34" i="61"/>
  <c r="B35" i="61"/>
  <c r="D35" i="61"/>
  <c r="F35" i="61"/>
  <c r="H35" i="61"/>
  <c r="I35" i="61"/>
  <c r="K35" i="61"/>
  <c r="O35" i="61"/>
  <c r="P35" i="61"/>
  <c r="B36" i="61"/>
  <c r="D36" i="61"/>
  <c r="F36" i="61"/>
  <c r="H36" i="61"/>
  <c r="I36" i="61"/>
  <c r="K36" i="61"/>
  <c r="O36" i="61"/>
  <c r="P36" i="61"/>
  <c r="B37" i="61"/>
  <c r="D37" i="61"/>
  <c r="F37" i="61"/>
  <c r="H37" i="61"/>
  <c r="I37" i="61"/>
  <c r="K37" i="61"/>
  <c r="M37" i="61"/>
  <c r="O37" i="61"/>
  <c r="P37" i="61"/>
  <c r="B38" i="61"/>
  <c r="D38" i="61"/>
  <c r="F38" i="61"/>
  <c r="H38" i="61"/>
  <c r="I38" i="61"/>
  <c r="K38" i="61"/>
  <c r="M38" i="61"/>
  <c r="O38" i="61"/>
  <c r="P38" i="61"/>
  <c r="B44" i="61"/>
  <c r="D44" i="61"/>
  <c r="B45" i="61"/>
  <c r="D45" i="61"/>
  <c r="B46" i="61"/>
  <c r="D46" i="61"/>
  <c r="B47" i="61"/>
  <c r="D47" i="61"/>
  <c r="B48" i="61"/>
  <c r="D48" i="61"/>
  <c r="B49" i="61"/>
  <c r="D49" i="61"/>
  <c r="B50" i="61"/>
  <c r="D50" i="61"/>
  <c r="B51" i="61"/>
  <c r="D51" i="61"/>
  <c r="B52" i="61"/>
  <c r="D52" i="61"/>
  <c r="B53" i="61"/>
  <c r="D53" i="61"/>
  <c r="B54" i="61"/>
  <c r="D54" i="61"/>
</calcChain>
</file>

<file path=xl/sharedStrings.xml><?xml version="1.0" encoding="utf-8"?>
<sst xmlns="http://schemas.openxmlformats.org/spreadsheetml/2006/main" count="3352" uniqueCount="301">
  <si>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</si>
  <si>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</si>
  <si>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</si>
  <si>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</si>
  <si>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</si>
  <si>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</si>
  <si>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</si>
  <si>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</si>
  <si>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</si>
  <si>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</si>
  <si>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</si>
  <si>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</si>
  <si>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</si>
  <si>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</si>
  <si>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</si>
  <si>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</si>
  <si>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</si>
  <si>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</si>
  <si>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</si>
  <si>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</si>
  <si>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</si>
  <si>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</si>
  <si>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</si>
  <si>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</si>
  <si>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</si>
  <si>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</si>
  <si>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</si>
  <si>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</si>
  <si>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</si>
  <si>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</si>
  <si>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</si>
  <si>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</si>
  <si>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</si>
  <si>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</si>
  <si>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</si>
  <si>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</si>
  <si>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</si>
  <si>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</si>
  <si>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</si>
  <si>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</si>
  <si>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</si>
  <si>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</si>
  <si>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</si>
  <si>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</si>
  <si>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</si>
  <si>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</si>
  <si>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</si>
  <si>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</si>
  <si>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</si>
  <si>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</si>
  <si>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</si>
  <si>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</si>
  <si>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</si>
  <si>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</si>
  <si>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</si>
  <si>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</si>
  <si>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</si>
  <si>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9230999860</t>
  </si>
  <si>
    <t>Enron Capital and Trade Resources</t>
  </si>
  <si>
    <t>Commercial Support Teams</t>
  </si>
  <si>
    <t>O &amp; M Expenses</t>
  </si>
  <si>
    <t>Intercompany Billings</t>
  </si>
  <si>
    <t>Net Expenses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</si>
  <si>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</si>
  <si>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</si>
  <si>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</si>
  <si>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</si>
  <si>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</si>
  <si>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</si>
  <si>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</si>
  <si>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TOT_OPS_EXPENSES</t>
  </si>
  <si>
    <t>Amount</t>
  </si>
  <si>
    <t xml:space="preserve"> </t>
  </si>
  <si>
    <t>Total_TOTAL3:</t>
  </si>
  <si>
    <t>SALARIES AND WAGES</t>
  </si>
  <si>
    <t xml:space="preserve">      </t>
  </si>
  <si>
    <t>413-008-01</t>
  </si>
  <si>
    <t>SUMMARIZED</t>
  </si>
  <si>
    <t>413-008-02</t>
  </si>
  <si>
    <t>GENERAL BUSINESS EXPENSE</t>
  </si>
  <si>
    <t xml:space="preserve">  </t>
  </si>
  <si>
    <t>MEALS &amp; ENTERTAINMENT EXPENSE</t>
  </si>
  <si>
    <t>MEALS</t>
  </si>
  <si>
    <t>OVERTIME/WORKING MEALS</t>
  </si>
  <si>
    <t>Invoice #</t>
  </si>
  <si>
    <t>PAGER / CELLULAR SYSTEMS</t>
  </si>
  <si>
    <t>CONSULTANTS &amp; CONTRACTORS</t>
  </si>
  <si>
    <t>BENEFITS</t>
  </si>
  <si>
    <t>PAYROLL TAXES</t>
  </si>
  <si>
    <t>ENRON PROPERTY &amp; SVCS CORP</t>
  </si>
  <si>
    <t>CSS - ENRON INFO SYSTEMS</t>
  </si>
  <si>
    <t>Phone Mail Amortizat</t>
  </si>
  <si>
    <t>Long Distance</t>
  </si>
  <si>
    <t>Telephone Service</t>
  </si>
  <si>
    <t>LucentSwitch Amortiz</t>
  </si>
  <si>
    <t>Direct Voice Service</t>
  </si>
  <si>
    <t>Field58:</t>
  </si>
  <si>
    <t>ENGY_OPS</t>
  </si>
  <si>
    <t>Detail Class</t>
  </si>
  <si>
    <t>Co</t>
  </si>
  <si>
    <t>Work Order</t>
  </si>
  <si>
    <t>Vendor#</t>
  </si>
  <si>
    <t>Vendor Name</t>
  </si>
  <si>
    <t>1638</t>
  </si>
  <si>
    <t>0688</t>
  </si>
  <si>
    <t>413-025-11</t>
  </si>
  <si>
    <t>Explains: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</si>
  <si>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</si>
  <si>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</si>
  <si>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</si>
  <si>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</si>
  <si>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</si>
  <si>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</si>
  <si>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</si>
  <si>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</si>
  <si>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</si>
  <si>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0122664</t>
  </si>
  <si>
    <t>0122663</t>
  </si>
  <si>
    <t>413-024-02</t>
  </si>
  <si>
    <t>179-024-02</t>
  </si>
  <si>
    <t>Texas Natural Gas Operations</t>
  </si>
  <si>
    <t>2675</t>
  </si>
  <si>
    <t>J PUTTY'S PIZZA</t>
  </si>
  <si>
    <t>OFFICE SUPPLIES &amp; EXPENSE</t>
  </si>
  <si>
    <t>OFFICE SUPPLIES</t>
  </si>
  <si>
    <t>@716115108</t>
  </si>
  <si>
    <t>CORPORATE EXPRESS</t>
  </si>
  <si>
    <t>012-008-02</t>
  </si>
  <si>
    <t>VILLANUEVA,CHANTELLE R</t>
  </si>
  <si>
    <t>OUTSIDE TEMPORARIES</t>
  </si>
  <si>
    <t>012-008-01</t>
  </si>
  <si>
    <t>GE INFORMATION SERVICES INC</t>
  </si>
  <si>
    <t>TUITION REIMBURSEMENT &amp; EDUCATIONAL ASSI</t>
  </si>
  <si>
    <t>PAGING NETWORK OF HOUSTON INC</t>
  </si>
  <si>
    <t>CSIKOS,LISA</t>
  </si>
  <si>
    <t>CONFERENCE MEETINGS, AND TRAINING</t>
  </si>
  <si>
    <t>Electronic Mail</t>
  </si>
  <si>
    <t>Internet</t>
  </si>
  <si>
    <t>Electronic Publicati</t>
  </si>
  <si>
    <t>2663</t>
  </si>
  <si>
    <t>4132664</t>
  </si>
  <si>
    <t>4132663</t>
  </si>
  <si>
    <t>HEROD,BRENDA F</t>
  </si>
  <si>
    <t>2933</t>
  </si>
  <si>
    <t>@017162556</t>
  </si>
  <si>
    <t>GTE</t>
  </si>
  <si>
    <t xml:space="preserve"> 03923695-916105</t>
  </si>
  <si>
    <t>NON-CAPITALIZED HARDWARE &amp; SOFTWARE</t>
  </si>
  <si>
    <t>@715144136</t>
  </si>
  <si>
    <t>COMPUCOM</t>
  </si>
  <si>
    <t>2664</t>
  </si>
  <si>
    <t>2939</t>
  </si>
  <si>
    <t>2940</t>
  </si>
  <si>
    <t xml:space="preserve">New RC </t>
  </si>
  <si>
    <t>ena</t>
  </si>
  <si>
    <t>PLAN2000</t>
  </si>
  <si>
    <t>LD    1992</t>
  </si>
  <si>
    <t>@513094605</t>
  </si>
  <si>
    <t>MARBLE SLAB CREAMERY</t>
  </si>
  <si>
    <t>@B17152604</t>
  </si>
  <si>
    <t>SUPERIOR HEADSET SERVICE, INC.</t>
  </si>
  <si>
    <t>Enterprise Computing</t>
  </si>
  <si>
    <t>Backbone Amortizatio</t>
  </si>
  <si>
    <t>Backbone Connectivit</t>
  </si>
  <si>
    <t>BAUMBACH,DAVID R</t>
  </si>
  <si>
    <t>CORPORATE SERVICES</t>
  </si>
  <si>
    <t>Market Data</t>
  </si>
  <si>
    <t>@006155335</t>
  </si>
  <si>
    <t>SODEXHO MARRIOTT SERVICES</t>
  </si>
  <si>
    <t>HOUSTON CELLULAR TELEPHONE CO</t>
  </si>
  <si>
    <t>MARY'S CELL PHONE</t>
  </si>
  <si>
    <t xml:space="preserve"> 08172926-916105</t>
  </si>
  <si>
    <t>@529152921</t>
  </si>
  <si>
    <t>POST MARKET TELECOM INC</t>
  </si>
  <si>
    <t>For the Month of February, 2000 and YTD</t>
  </si>
  <si>
    <t>LD    1129</t>
  </si>
  <si>
    <t>Welhd/BurTip-T.Valad</t>
  </si>
  <si>
    <t>FRIDA'S BREAKFAST</t>
  </si>
  <si>
    <t xml:space="preserve">       EXP020800</t>
  </si>
  <si>
    <t>GIFT</t>
  </si>
  <si>
    <t>CATERING CHARGES</t>
  </si>
  <si>
    <t>SHELL HSTN OPERN</t>
  </si>
  <si>
    <t>FRIDAY BREAKFAST</t>
  </si>
  <si>
    <t xml:space="preserve">       INC012100</t>
  </si>
  <si>
    <t>@014123344</t>
  </si>
  <si>
    <t>MARBLE SLAB CREAMERY INC</t>
  </si>
  <si>
    <t>SUPPLIES-CINDY H.</t>
  </si>
  <si>
    <t>@127155907</t>
  </si>
  <si>
    <t>FRANKLIN COVEY CO</t>
  </si>
  <si>
    <t>OFC FURN</t>
  </si>
  <si>
    <t>@206104216</t>
  </si>
  <si>
    <t>OFFICE PAVILION - HOUSTON</t>
  </si>
  <si>
    <t>SUPPLIERS-CINDY</t>
  </si>
  <si>
    <t>MASTER PACKET REFILL</t>
  </si>
  <si>
    <t>PAGER</t>
  </si>
  <si>
    <t xml:space="preserve">      011-303616</t>
  </si>
  <si>
    <t>CELLULAR</t>
  </si>
  <si>
    <t>CONTRACT SVCS</t>
  </si>
  <si>
    <t>RCLS TO CAPITAL</t>
  </si>
  <si>
    <t>DP/MEMORY</t>
  </si>
  <si>
    <t>02/00 DIRECT BILLING</t>
  </si>
  <si>
    <t>SALARIES CHARGED TO WORK ORDERS</t>
  </si>
  <si>
    <t>DailyPost.Rpt-A.Long</t>
  </si>
  <si>
    <t>CPS FIN&amp;BUS LAW</t>
  </si>
  <si>
    <t>DailyPost.Rpt-R.Wynn</t>
  </si>
  <si>
    <t>FundCorpFin-M.James</t>
  </si>
  <si>
    <t xml:space="preserve">       EXP021600</t>
  </si>
  <si>
    <t>WYNNE,RITA J</t>
  </si>
  <si>
    <t>FLOWER ARRANGEMENT</t>
  </si>
  <si>
    <t>MONTHLY BIDWEEK</t>
  </si>
  <si>
    <t>JAN BIRTHDAYS</t>
  </si>
  <si>
    <t>SUPPLIES/CASSANDRA M</t>
  </si>
  <si>
    <t>QRTLY PACK FILL CAMP</t>
  </si>
  <si>
    <t xml:space="preserve">     7590954-001</t>
  </si>
  <si>
    <t>OUTSIDE SERVIES</t>
  </si>
  <si>
    <t>EPSC RECLASS</t>
  </si>
  <si>
    <t>COST FOR CELLULAR</t>
  </si>
  <si>
    <t xml:space="preserve"> 01362714-916105</t>
  </si>
  <si>
    <t>413-025-03</t>
  </si>
  <si>
    <t>A&amp;A Allocations</t>
  </si>
  <si>
    <t>StruNatGas-E.Bass</t>
  </si>
  <si>
    <t>FundCorpFin-E.Wardle</t>
  </si>
  <si>
    <t>ENTERAINMENTFEE</t>
  </si>
  <si>
    <t xml:space="preserve">       EXP022800</t>
  </si>
  <si>
    <t>WALTERS,MICHAEL D</t>
  </si>
  <si>
    <t>HULL,BRYAN L</t>
  </si>
  <si>
    <t>REFRESHMENTS</t>
  </si>
  <si>
    <t>ENTERTAINMENT FEES</t>
  </si>
  <si>
    <t>ENTERTAINMENTFEE</t>
  </si>
  <si>
    <t>WINFREE,O'NEAL D</t>
  </si>
  <si>
    <t>TRAVEL EXPENSES</t>
  </si>
  <si>
    <t>HOTEL/GAS/MILEAGE</t>
  </si>
  <si>
    <t>BIG WEEK LUNCH JAN.</t>
  </si>
  <si>
    <t xml:space="preserve">       EXP020400</t>
  </si>
  <si>
    <t>OVERTIME MEALS</t>
  </si>
  <si>
    <t xml:space="preserve">       EXP012800</t>
  </si>
  <si>
    <t>QUIGLEY,HENRY H</t>
  </si>
  <si>
    <t>MEALS/BIDWEEK</t>
  </si>
  <si>
    <t>SUBSCRIPTIONS AND PERIODICALS</t>
  </si>
  <si>
    <t>BRENDA HEROD</t>
  </si>
  <si>
    <t>E418M3</t>
  </si>
  <si>
    <t xml:space="preserve">                    </t>
  </si>
  <si>
    <t>TX-OFFSITE MTG</t>
  </si>
  <si>
    <t>MEAL / CATERING</t>
  </si>
  <si>
    <t>NESA REGISTRATION</t>
  </si>
  <si>
    <t xml:space="preserve">       INV012100</t>
  </si>
  <si>
    <t>SUPPLIES</t>
  </si>
  <si>
    <t>SUPPLIES.CARD</t>
  </si>
  <si>
    <t>PERMITS,LICENSES &amp; FEES</t>
  </si>
  <si>
    <t>DOCKET SUMMARIES FEE</t>
  </si>
  <si>
    <t>WE 021300</t>
  </si>
  <si>
    <t xml:space="preserve">      104-129284</t>
  </si>
  <si>
    <t>@816113732</t>
  </si>
  <si>
    <t>PROSTAFF SERVICES</t>
  </si>
  <si>
    <t>WE 022000</t>
  </si>
  <si>
    <t>WE 012300</t>
  </si>
  <si>
    <t>WE 020600</t>
  </si>
  <si>
    <t>WE 013000</t>
  </si>
  <si>
    <t>LD    0483</t>
  </si>
  <si>
    <t>RCLS TO CORR RC</t>
  </si>
  <si>
    <t>EDI-GE</t>
  </si>
  <si>
    <t>MILEAGE</t>
  </si>
  <si>
    <t xml:space="preserve">          I50642</t>
  </si>
  <si>
    <t xml:space="preserve">          I56699</t>
  </si>
  <si>
    <t>CATERING 1/7/00</t>
  </si>
  <si>
    <t>CLIENT ENTERTAINMENT</t>
  </si>
  <si>
    <t>0867943201_Corp_Expr</t>
  </si>
  <si>
    <t>0872847001_Corp_Expr</t>
  </si>
  <si>
    <t>0872847002_Corp_Expr</t>
  </si>
  <si>
    <t>0872847003_Corp_Expr</t>
  </si>
  <si>
    <t>0872847004_Corp_Expr</t>
  </si>
  <si>
    <t>0875344901_Corp_Expr</t>
  </si>
  <si>
    <t>0884976901_Corp_Expr</t>
  </si>
  <si>
    <t>0886608901_Corp_Expr</t>
  </si>
  <si>
    <t>0919137501_Corp_Expr</t>
  </si>
  <si>
    <t>0919137502_Corp_Expr</t>
  </si>
  <si>
    <t>0919770201_Corp_Expr</t>
  </si>
  <si>
    <t>0921797801_Corp_Expr</t>
  </si>
  <si>
    <t>0921797802_Corp_Expr</t>
  </si>
  <si>
    <t>0929649801_Corp_Expr</t>
  </si>
  <si>
    <t>0929649802_Corp_Expr</t>
  </si>
  <si>
    <t>0929649803_Corp_Expr</t>
  </si>
  <si>
    <t xml:space="preserve">     8524027-001</t>
  </si>
  <si>
    <t xml:space="preserve">     8572034-002</t>
  </si>
  <si>
    <t>ON-CALL CELLULAR</t>
  </si>
  <si>
    <t>PAT'S CELL PHONE</t>
  </si>
  <si>
    <t>RCLS TO CAP</t>
  </si>
  <si>
    <t>EXCEED</t>
  </si>
  <si>
    <t xml:space="preserve">      INV0178657</t>
  </si>
  <si>
    <t>HUMMINGBIRD COMMUNICATIONS LTD</t>
  </si>
  <si>
    <t>TOUCHLINE D-10S</t>
  </si>
  <si>
    <t>MEMORY</t>
  </si>
  <si>
    <t>COURIER V EVERYTHING</t>
  </si>
  <si>
    <t>Salaries and Benefits unfav (3.6), Rent unfav (4.6)</t>
  </si>
  <si>
    <t>Salaries and unfav (2.3), outside services unfav (11.2), offset by Rent fav 9.0</t>
  </si>
  <si>
    <t>Salaries and Benefits unfav (3.1), offset by recruiting, employee expense, and marketing fav 2.8</t>
  </si>
  <si>
    <t xml:space="preserve">Salaries and Benefits fav 10.9 </t>
  </si>
  <si>
    <t>Salaries and Benefits unfav (2.7)</t>
  </si>
  <si>
    <t>Salaries and Benefits fav 6.4, offsetting unfav outside service variance of (3.2)</t>
  </si>
  <si>
    <t>Rent and IT fav 2.0</t>
  </si>
  <si>
    <t>Salaries unfav (3.9), offset by Rent and Corp IT fav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</si>
</sst>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8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  <font>
      <u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Arial"/>
      <family val="2"/>
    </font>
    <font>
      <b/>
      <sz val="8.5"/>
      <color indexed="8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0" fontId="41" fillId="0" borderId="0"/>
    <xf numFmtId="0" fontId="4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74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80" fillId="0" borderId="0" xfId="0" applyFont="1" applyAlignment="1">
      <alignment horizontal="centerContinuous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1" fillId="0" borderId="0" xfId="4" applyNumberFormat="1"/>
    <xf numFmtId="9" fontId="1" fillId="0" borderId="0" xfId="19"/>
    <xf numFmtId="9" fontId="1" fillId="0" borderId="0" xfId="19" applyAlignment="1">
      <alignment horizontal="right"/>
    </xf>
    <xf numFmtId="0" fontId="80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3" fillId="0" borderId="0" xfId="0" quotePrefix="1" applyFont="1"/>
    <xf numFmtId="0" fontId="82" fillId="0" borderId="0" xfId="0" applyFont="1"/>
    <xf numFmtId="0" fontId="3" fillId="0" borderId="0" xfId="0" applyFont="1"/>
    <xf numFmtId="0" fontId="80" fillId="0" borderId="0" xfId="0" applyFont="1" applyAlignment="1">
      <alignment horizontal="left"/>
    </xf>
    <xf numFmtId="0" fontId="83" fillId="9" borderId="0" xfId="17" applyFont="1" applyFill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center"/>
    </xf>
    <xf numFmtId="0" fontId="83" fillId="0" borderId="0" xfId="17" applyFont="1"/>
    <xf numFmtId="0" fontId="84" fillId="0" borderId="0" xfId="18" applyFont="1"/>
    <xf numFmtId="0" fontId="3" fillId="0" borderId="0" xfId="0" applyFont="1" applyFill="1"/>
    <xf numFmtId="0" fontId="85" fillId="0" borderId="0" xfId="0" applyFont="1"/>
    <xf numFmtId="0" fontId="3" fillId="0" borderId="0" xfId="0" quotePrefix="1" applyFont="1" applyAlignment="1"/>
    <xf numFmtId="0" fontId="83" fillId="9" borderId="0" xfId="17" applyFont="1" applyFill="1" applyAlignment="1"/>
    <xf numFmtId="0" fontId="49" fillId="0" borderId="0" xfId="0" applyFont="1" applyAlignment="1"/>
    <xf numFmtId="8" fontId="83" fillId="9" borderId="0" xfId="17" applyNumberFormat="1" applyFont="1" applyFill="1" applyAlignment="1">
      <alignment horizontal="left"/>
    </xf>
    <xf numFmtId="8" fontId="83" fillId="10" borderId="0" xfId="17" applyNumberFormat="1" applyFont="1" applyFill="1"/>
    <xf numFmtId="8" fontId="49" fillId="0" borderId="0" xfId="0" applyNumberFormat="1" applyFont="1"/>
    <xf numFmtId="0" fontId="86" fillId="0" borderId="0" xfId="17" applyFont="1"/>
    <xf numFmtId="0" fontId="87" fillId="0" borderId="0" xfId="18" applyFont="1"/>
    <xf numFmtId="0" fontId="87" fillId="0" borderId="0" xfId="18" applyFont="1" applyAlignment="1"/>
    <xf numFmtId="8" fontId="84" fillId="0" borderId="0" xfId="18" applyNumberFormat="1" applyFont="1"/>
    <xf numFmtId="8" fontId="87" fillId="0" borderId="0" xfId="18" applyNumberFormat="1" applyFont="1"/>
    <xf numFmtId="0" fontId="84" fillId="0" borderId="0" xfId="18" applyFont="1" applyAlignment="1"/>
    <xf numFmtId="0" fontId="83" fillId="9" borderId="0" xfId="17" applyFont="1" applyFill="1" applyAlignment="1">
      <alignment horizontal="center"/>
    </xf>
    <xf numFmtId="0" fontId="84" fillId="0" borderId="0" xfId="18" applyFont="1" applyAlignment="1">
      <alignment horizontal="center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6" fontId="1" fillId="0" borderId="0" xfId="4" applyNumberFormat="1"/>
    <xf numFmtId="0" fontId="87" fillId="0" borderId="0" xfId="18" applyFont="1" applyAlignment="1">
      <alignment horizontal="center"/>
    </xf>
  </cellXfs>
  <cellStyles count="26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0112 ECT Ledger" xfId="17"/>
    <cellStyle name="Normal_1929ECT Ledger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Drop" dropLines="12" dropStyle="combo" dx="22" fmlaLink="$E$3" fmlaRange="$G$3:$G$14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600075</xdr:colOff>
      <xdr:row>43</xdr:row>
      <xdr:rowOff>57150</xdr:rowOff>
    </xdr:to>
    <xdr:pic>
      <xdr:nvPicPr>
        <xdr:cNvPr id="10252" name="Picture 12">
          <a:extLst>
            <a:ext uri="{FF2B5EF4-FFF2-40B4-BE49-F238E27FC236}">
              <a16:creationId xmlns:a16="http://schemas.microsoft.com/office/drawing/2014/main" id="{3479601E-57C1-CEE4-4B0D-1EB248D5C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34475" cy="701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5423EC6-8A22-F0B9-90B8-969FC8AF6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abSelected="1" zoomScale="75" workbookViewId="0">
      <selection sqref="A1:IV65536"/>
    </sheetView>
  </sheetViews>
  <sheetFormatPr defaultRowHeight="12.75"/>
  <sheetData/>
  <printOptions horizontalCentered="1" verticalCentered="1"/>
  <pageMargins left="0" right="0" top="0" bottom="0" header="0.5" footer="0.5"/>
  <pageSetup scale="94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9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7" style="65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10378.879999999999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8522.61</v>
      </c>
    </row>
    <row r="6" spans="1:15">
      <c r="N6" s="61" t="s">
        <v>73</v>
      </c>
      <c r="O6" s="61">
        <v>18901.490000000002</v>
      </c>
    </row>
    <row r="7" spans="1:15">
      <c r="A7" s="63">
        <v>54</v>
      </c>
      <c r="B7" s="49" t="s">
        <v>81</v>
      </c>
    </row>
    <row r="8" spans="1:15">
      <c r="C8" s="49">
        <v>413</v>
      </c>
      <c r="D8" s="49">
        <v>9210</v>
      </c>
      <c r="E8" s="49">
        <v>999</v>
      </c>
      <c r="F8" s="49">
        <v>2000020500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11.5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N10" s="61" t="s">
        <v>73</v>
      </c>
      <c r="O10" s="61">
        <v>94</v>
      </c>
    </row>
    <row r="11" spans="1:15">
      <c r="A11" s="63">
        <v>62</v>
      </c>
      <c r="B11" s="49" t="s">
        <v>83</v>
      </c>
    </row>
    <row r="12" spans="1:15">
      <c r="C12" s="49">
        <v>413</v>
      </c>
      <c r="D12" s="49">
        <v>9210</v>
      </c>
      <c r="E12" s="49">
        <v>999</v>
      </c>
      <c r="F12" s="49">
        <v>2000022500</v>
      </c>
      <c r="G12" s="49" t="s">
        <v>75</v>
      </c>
      <c r="H12" s="49" t="s">
        <v>209</v>
      </c>
      <c r="I12" s="65" t="s">
        <v>72</v>
      </c>
      <c r="J12" s="65">
        <v>0</v>
      </c>
      <c r="N12" s="61">
        <v>47.68</v>
      </c>
    </row>
    <row r="13" spans="1:15">
      <c r="C13" s="49">
        <v>413</v>
      </c>
      <c r="D13" s="49">
        <v>9210</v>
      </c>
      <c r="E13" s="49">
        <v>999</v>
      </c>
      <c r="F13" s="49">
        <v>2000021800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220.59</v>
      </c>
    </row>
    <row r="14" spans="1:15">
      <c r="C14" s="49">
        <v>413</v>
      </c>
      <c r="D14" s="49">
        <v>9210</v>
      </c>
      <c r="E14" s="49">
        <v>999</v>
      </c>
      <c r="F14" s="49">
        <v>2000022500</v>
      </c>
      <c r="G14" s="49" t="s">
        <v>75</v>
      </c>
      <c r="H14" s="49" t="s">
        <v>82</v>
      </c>
      <c r="I14" s="65" t="s">
        <v>72</v>
      </c>
      <c r="J14" s="65">
        <v>0</v>
      </c>
      <c r="N14" s="61">
        <v>176.46</v>
      </c>
    </row>
    <row r="15" spans="1:15">
      <c r="N15" s="61" t="s">
        <v>73</v>
      </c>
      <c r="O15" s="61">
        <v>444.73</v>
      </c>
    </row>
    <row r="16" spans="1:15">
      <c r="A16" s="63">
        <v>165</v>
      </c>
      <c r="B16" s="49" t="s">
        <v>123</v>
      </c>
    </row>
    <row r="17" spans="1:15">
      <c r="C17" s="49">
        <v>413</v>
      </c>
      <c r="D17" s="49">
        <v>9210</v>
      </c>
      <c r="E17" s="49">
        <v>999</v>
      </c>
      <c r="F17" s="49">
        <v>2000022900</v>
      </c>
      <c r="G17" s="49" t="s">
        <v>75</v>
      </c>
      <c r="H17" s="49" t="s">
        <v>124</v>
      </c>
      <c r="I17" s="65" t="s">
        <v>72</v>
      </c>
      <c r="J17" s="65">
        <v>0</v>
      </c>
      <c r="N17" s="61">
        <v>7.25</v>
      </c>
    </row>
    <row r="18" spans="1:15">
      <c r="C18" s="49">
        <v>413</v>
      </c>
      <c r="D18" s="49">
        <v>9210</v>
      </c>
      <c r="E18" s="49">
        <v>999</v>
      </c>
      <c r="F18" s="49">
        <v>2000021100</v>
      </c>
      <c r="G18" s="49" t="s">
        <v>75</v>
      </c>
      <c r="H18" s="49" t="s">
        <v>72</v>
      </c>
      <c r="I18" s="65" t="s">
        <v>72</v>
      </c>
      <c r="J18" s="65">
        <v>0</v>
      </c>
      <c r="N18" s="61">
        <v>18.12</v>
      </c>
    </row>
    <row r="19" spans="1:15">
      <c r="N19" s="61" t="s">
        <v>73</v>
      </c>
      <c r="O19" s="61">
        <v>25.37</v>
      </c>
    </row>
    <row r="20" spans="1:15">
      <c r="A20" s="63">
        <v>175</v>
      </c>
      <c r="B20" s="49" t="s">
        <v>85</v>
      </c>
    </row>
    <row r="21" spans="1:15">
      <c r="C21" s="49">
        <v>413</v>
      </c>
      <c r="D21" s="49">
        <v>9210</v>
      </c>
      <c r="E21" s="49">
        <v>999</v>
      </c>
      <c r="F21" s="49">
        <v>2004076</v>
      </c>
      <c r="H21" s="49" t="s">
        <v>72</v>
      </c>
      <c r="I21" s="65">
        <v>89701098</v>
      </c>
      <c r="J21" s="65">
        <v>3299</v>
      </c>
      <c r="K21" s="65">
        <v>2</v>
      </c>
      <c r="L21" s="49" t="s">
        <v>169</v>
      </c>
      <c r="M21" s="49">
        <v>413</v>
      </c>
      <c r="N21" s="61">
        <v>44.92</v>
      </c>
    </row>
    <row r="22" spans="1:15">
      <c r="C22" s="49">
        <v>413</v>
      </c>
      <c r="D22" s="49">
        <v>9210</v>
      </c>
      <c r="E22" s="49">
        <v>999</v>
      </c>
      <c r="F22" s="49">
        <v>2004481</v>
      </c>
      <c r="H22" s="49" t="s">
        <v>216</v>
      </c>
      <c r="I22" s="65" t="s">
        <v>217</v>
      </c>
      <c r="J22" s="65" t="s">
        <v>144</v>
      </c>
      <c r="K22" s="65">
        <v>0</v>
      </c>
      <c r="L22" s="49" t="s">
        <v>145</v>
      </c>
      <c r="M22" s="49">
        <v>413</v>
      </c>
      <c r="N22" s="61">
        <v>30.02</v>
      </c>
    </row>
    <row r="23" spans="1:15">
      <c r="C23" s="49">
        <v>413</v>
      </c>
      <c r="D23" s="49">
        <v>9210</v>
      </c>
      <c r="E23" s="49">
        <v>999</v>
      </c>
      <c r="F23" s="49">
        <v>2000020200</v>
      </c>
      <c r="G23" s="49" t="s">
        <v>75</v>
      </c>
      <c r="H23" s="49" t="s">
        <v>72</v>
      </c>
      <c r="I23" s="65" t="s">
        <v>72</v>
      </c>
      <c r="J23" s="65">
        <v>0</v>
      </c>
      <c r="N23" s="61">
        <v>67.23</v>
      </c>
    </row>
    <row r="24" spans="1:15">
      <c r="C24" s="49">
        <v>413</v>
      </c>
      <c r="D24" s="49">
        <v>9210</v>
      </c>
      <c r="E24" s="49">
        <v>999</v>
      </c>
      <c r="F24" s="49">
        <v>2000021100</v>
      </c>
      <c r="G24" s="49" t="s">
        <v>75</v>
      </c>
      <c r="H24" s="49" t="s">
        <v>194</v>
      </c>
      <c r="I24" s="65" t="s">
        <v>72</v>
      </c>
      <c r="J24" s="65">
        <v>0</v>
      </c>
      <c r="N24" s="61">
        <v>7.74</v>
      </c>
    </row>
    <row r="25" spans="1:15">
      <c r="N25" s="61" t="s">
        <v>73</v>
      </c>
      <c r="O25" s="61">
        <v>149.91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76</v>
      </c>
      <c r="G27" s="49" t="s">
        <v>75</v>
      </c>
      <c r="H27" s="49" t="s">
        <v>72</v>
      </c>
      <c r="I27" s="65" t="s">
        <v>77</v>
      </c>
      <c r="J27" s="65" t="s">
        <v>175</v>
      </c>
      <c r="N27" s="61">
        <v>1144.1199999999999</v>
      </c>
    </row>
    <row r="28" spans="1:15">
      <c r="C28" s="49">
        <v>413</v>
      </c>
      <c r="D28" s="49">
        <v>9260</v>
      </c>
      <c r="E28" s="49">
        <v>999</v>
      </c>
      <c r="F28" s="49" t="s">
        <v>78</v>
      </c>
      <c r="G28" s="49" t="s">
        <v>75</v>
      </c>
      <c r="H28" s="49" t="s">
        <v>72</v>
      </c>
      <c r="I28" s="65" t="s">
        <v>77</v>
      </c>
      <c r="J28" s="65" t="s">
        <v>156</v>
      </c>
      <c r="N28" s="61">
        <v>1112.47</v>
      </c>
    </row>
    <row r="29" spans="1:15">
      <c r="N29" s="61" t="s">
        <v>73</v>
      </c>
      <c r="O29" s="61">
        <v>2256.59</v>
      </c>
    </row>
    <row r="30" spans="1:15">
      <c r="A30" s="63">
        <v>557</v>
      </c>
      <c r="B30" s="49" t="s">
        <v>88</v>
      </c>
    </row>
    <row r="31" spans="1:15">
      <c r="C31" s="49">
        <v>413</v>
      </c>
      <c r="D31" s="49">
        <v>4081</v>
      </c>
      <c r="E31" s="49">
        <v>500</v>
      </c>
      <c r="F31" s="49" t="s">
        <v>76</v>
      </c>
      <c r="G31" s="49" t="s">
        <v>75</v>
      </c>
      <c r="H31" s="49" t="s">
        <v>72</v>
      </c>
      <c r="I31" s="65" t="s">
        <v>77</v>
      </c>
      <c r="J31" s="65" t="s">
        <v>175</v>
      </c>
      <c r="N31" s="61">
        <v>29.63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32.47</v>
      </c>
    </row>
    <row r="33" spans="1:15">
      <c r="C33" s="49">
        <v>413</v>
      </c>
      <c r="D33" s="49">
        <v>4081</v>
      </c>
      <c r="E33" s="49">
        <v>510</v>
      </c>
      <c r="F33" s="49" t="s">
        <v>78</v>
      </c>
      <c r="G33" s="49" t="s">
        <v>75</v>
      </c>
      <c r="H33" s="49" t="s">
        <v>72</v>
      </c>
      <c r="I33" s="65" t="s">
        <v>77</v>
      </c>
      <c r="J33" s="65" t="s">
        <v>156</v>
      </c>
      <c r="N33" s="61">
        <v>10.68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791.57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649.64</v>
      </c>
    </row>
    <row r="36" spans="1:15">
      <c r="N36" s="61" t="s">
        <v>73</v>
      </c>
      <c r="O36" s="61">
        <v>1513.99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1966.52</v>
      </c>
    </row>
    <row r="39" spans="1:15">
      <c r="N39" s="61" t="s">
        <v>73</v>
      </c>
      <c r="O39" s="61">
        <v>1966.52</v>
      </c>
    </row>
    <row r="40" spans="1:15">
      <c r="A40" s="63">
        <v>845</v>
      </c>
      <c r="B40" s="49" t="s">
        <v>90</v>
      </c>
    </row>
    <row r="41" spans="1:15">
      <c r="C41" s="49">
        <v>413</v>
      </c>
      <c r="D41" s="49">
        <v>9230</v>
      </c>
      <c r="E41" s="49">
        <v>999</v>
      </c>
      <c r="F41" s="49" t="s">
        <v>118</v>
      </c>
      <c r="G41" s="49" t="s">
        <v>75</v>
      </c>
      <c r="H41" s="49" t="s">
        <v>137</v>
      </c>
      <c r="I41" s="65" t="s">
        <v>72</v>
      </c>
      <c r="J41" s="65" t="s">
        <v>72</v>
      </c>
      <c r="N41" s="61">
        <v>0.32</v>
      </c>
    </row>
    <row r="42" spans="1:15">
      <c r="C42" s="49">
        <v>413</v>
      </c>
      <c r="D42" s="49">
        <v>9230</v>
      </c>
      <c r="E42" s="49">
        <v>999</v>
      </c>
      <c r="F42" s="49" t="s">
        <v>119</v>
      </c>
      <c r="G42" s="49" t="s">
        <v>75</v>
      </c>
      <c r="H42" s="49" t="s">
        <v>94</v>
      </c>
      <c r="I42" s="65" t="s">
        <v>72</v>
      </c>
      <c r="J42" s="65" t="s">
        <v>72</v>
      </c>
      <c r="N42" s="61">
        <v>96.75</v>
      </c>
    </row>
    <row r="43" spans="1:15">
      <c r="C43" s="49">
        <v>413</v>
      </c>
      <c r="D43" s="49">
        <v>9230</v>
      </c>
      <c r="E43" s="49">
        <v>999</v>
      </c>
      <c r="F43" s="49" t="s">
        <v>119</v>
      </c>
      <c r="G43" s="49" t="s">
        <v>75</v>
      </c>
      <c r="H43" s="49" t="s">
        <v>162</v>
      </c>
      <c r="I43" s="65" t="s">
        <v>72</v>
      </c>
      <c r="J43" s="65" t="s">
        <v>72</v>
      </c>
      <c r="N43" s="61">
        <v>38.99</v>
      </c>
    </row>
    <row r="44" spans="1:15">
      <c r="C44" s="49">
        <v>413</v>
      </c>
      <c r="D44" s="49">
        <v>9230</v>
      </c>
      <c r="E44" s="49">
        <v>999</v>
      </c>
      <c r="F44" s="49" t="s">
        <v>119</v>
      </c>
      <c r="G44" s="49" t="s">
        <v>75</v>
      </c>
      <c r="H44" s="49" t="s">
        <v>91</v>
      </c>
      <c r="I44" s="65" t="s">
        <v>72</v>
      </c>
      <c r="J44" s="65" t="s">
        <v>72</v>
      </c>
      <c r="N44" s="61">
        <v>9</v>
      </c>
    </row>
    <row r="45" spans="1:15">
      <c r="C45" s="49">
        <v>413</v>
      </c>
      <c r="D45" s="49">
        <v>9230</v>
      </c>
      <c r="E45" s="49">
        <v>999</v>
      </c>
      <c r="F45" s="49" t="s">
        <v>118</v>
      </c>
      <c r="G45" s="49" t="s">
        <v>75</v>
      </c>
      <c r="H45" s="49" t="s">
        <v>93</v>
      </c>
      <c r="I45" s="65" t="s">
        <v>72</v>
      </c>
      <c r="J45" s="65" t="s">
        <v>72</v>
      </c>
      <c r="N45" s="61">
        <v>7.48</v>
      </c>
    </row>
    <row r="46" spans="1:15">
      <c r="C46" s="49">
        <v>413</v>
      </c>
      <c r="D46" s="49">
        <v>9230</v>
      </c>
      <c r="E46" s="49">
        <v>999</v>
      </c>
      <c r="F46" s="49" t="s">
        <v>118</v>
      </c>
      <c r="G46" s="49" t="s">
        <v>75</v>
      </c>
      <c r="H46" s="49" t="s">
        <v>138</v>
      </c>
      <c r="I46" s="65" t="s">
        <v>72</v>
      </c>
      <c r="J46" s="65" t="s">
        <v>72</v>
      </c>
      <c r="N46" s="61">
        <v>4.3499999999999996</v>
      </c>
    </row>
    <row r="47" spans="1:15">
      <c r="C47" s="49">
        <v>413</v>
      </c>
      <c r="D47" s="49">
        <v>9230</v>
      </c>
      <c r="E47" s="49">
        <v>999</v>
      </c>
      <c r="F47" s="49" t="s">
        <v>118</v>
      </c>
      <c r="G47" s="49" t="s">
        <v>75</v>
      </c>
      <c r="H47" s="49" t="s">
        <v>92</v>
      </c>
      <c r="I47" s="65" t="s">
        <v>72</v>
      </c>
      <c r="J47" s="65" t="s">
        <v>72</v>
      </c>
      <c r="N47" s="61">
        <v>3.06</v>
      </c>
    </row>
    <row r="48" spans="1:15">
      <c r="C48" s="49">
        <v>413</v>
      </c>
      <c r="D48" s="49">
        <v>9230</v>
      </c>
      <c r="E48" s="49">
        <v>999</v>
      </c>
      <c r="F48" s="49" t="s">
        <v>118</v>
      </c>
      <c r="G48" s="49" t="s">
        <v>75</v>
      </c>
      <c r="H48" s="49" t="s">
        <v>136</v>
      </c>
      <c r="I48" s="65" t="s">
        <v>72</v>
      </c>
      <c r="J48" s="65" t="s">
        <v>72</v>
      </c>
      <c r="N48" s="61">
        <v>0.32</v>
      </c>
    </row>
    <row r="49" spans="3:15">
      <c r="C49" s="49">
        <v>413</v>
      </c>
      <c r="D49" s="49">
        <v>9230</v>
      </c>
      <c r="E49" s="49">
        <v>999</v>
      </c>
      <c r="F49" s="49" t="s">
        <v>118</v>
      </c>
      <c r="G49" s="49" t="s">
        <v>75</v>
      </c>
      <c r="H49" s="49" t="s">
        <v>138</v>
      </c>
      <c r="I49" s="65" t="s">
        <v>72</v>
      </c>
      <c r="J49" s="65" t="s">
        <v>72</v>
      </c>
      <c r="N49" s="61">
        <v>0.09</v>
      </c>
    </row>
    <row r="50" spans="3:15">
      <c r="C50" s="49">
        <v>413</v>
      </c>
      <c r="D50" s="49">
        <v>9230</v>
      </c>
      <c r="E50" s="49">
        <v>999</v>
      </c>
      <c r="F50" s="49" t="s">
        <v>118</v>
      </c>
      <c r="G50" s="49" t="s">
        <v>75</v>
      </c>
      <c r="H50" s="49" t="s">
        <v>161</v>
      </c>
      <c r="I50" s="65" t="s">
        <v>72</v>
      </c>
      <c r="J50" s="65" t="s">
        <v>72</v>
      </c>
      <c r="N50" s="61">
        <v>18</v>
      </c>
    </row>
    <row r="51" spans="3:15">
      <c r="C51" s="49">
        <v>413</v>
      </c>
      <c r="D51" s="49">
        <v>9230</v>
      </c>
      <c r="E51" s="49">
        <v>999</v>
      </c>
      <c r="F51" s="49" t="s">
        <v>118</v>
      </c>
      <c r="G51" s="49" t="s">
        <v>75</v>
      </c>
      <c r="H51" s="49" t="s">
        <v>136</v>
      </c>
      <c r="I51" s="65" t="s">
        <v>72</v>
      </c>
      <c r="J51" s="65" t="s">
        <v>72</v>
      </c>
      <c r="N51" s="61">
        <v>15.75</v>
      </c>
    </row>
    <row r="52" spans="3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137</v>
      </c>
      <c r="I52" s="65" t="s">
        <v>72</v>
      </c>
      <c r="J52" s="65" t="s">
        <v>72</v>
      </c>
      <c r="N52" s="61">
        <v>15.75</v>
      </c>
    </row>
    <row r="53" spans="3:15">
      <c r="C53" s="49">
        <v>413</v>
      </c>
      <c r="D53" s="49">
        <v>9230</v>
      </c>
      <c r="E53" s="49">
        <v>999</v>
      </c>
      <c r="F53" s="49" t="s">
        <v>118</v>
      </c>
      <c r="G53" s="49" t="s">
        <v>75</v>
      </c>
      <c r="H53" s="49" t="s">
        <v>95</v>
      </c>
      <c r="I53" s="65" t="s">
        <v>72</v>
      </c>
      <c r="J53" s="65" t="s">
        <v>72</v>
      </c>
      <c r="N53" s="61">
        <v>13.77</v>
      </c>
    </row>
    <row r="54" spans="3:15">
      <c r="C54" s="49">
        <v>413</v>
      </c>
      <c r="D54" s="49">
        <v>9230</v>
      </c>
      <c r="E54" s="49">
        <v>999</v>
      </c>
      <c r="F54" s="49" t="s">
        <v>118</v>
      </c>
      <c r="G54" s="49" t="s">
        <v>75</v>
      </c>
      <c r="H54" s="49" t="s">
        <v>161</v>
      </c>
      <c r="I54" s="65" t="s">
        <v>72</v>
      </c>
      <c r="J54" s="65" t="s">
        <v>72</v>
      </c>
      <c r="N54" s="61">
        <v>900</v>
      </c>
    </row>
    <row r="55" spans="3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93</v>
      </c>
      <c r="I55" s="65" t="s">
        <v>72</v>
      </c>
      <c r="J55" s="65" t="s">
        <v>72</v>
      </c>
      <c r="N55" s="61">
        <v>374</v>
      </c>
    </row>
    <row r="56" spans="3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163</v>
      </c>
      <c r="I56" s="65" t="s">
        <v>72</v>
      </c>
      <c r="J56" s="65" t="s">
        <v>72</v>
      </c>
      <c r="N56" s="61">
        <v>122.01</v>
      </c>
    </row>
    <row r="57" spans="3:15">
      <c r="C57" s="49">
        <v>413</v>
      </c>
      <c r="D57" s="49">
        <v>9230</v>
      </c>
      <c r="E57" s="49">
        <v>999</v>
      </c>
      <c r="F57" s="49" t="s">
        <v>118</v>
      </c>
      <c r="G57" s="49" t="s">
        <v>75</v>
      </c>
      <c r="H57" s="49" t="s">
        <v>92</v>
      </c>
      <c r="I57" s="65" t="s">
        <v>72</v>
      </c>
      <c r="J57" s="65" t="s">
        <v>72</v>
      </c>
      <c r="N57" s="61">
        <v>152.79</v>
      </c>
    </row>
    <row r="58" spans="3:15">
      <c r="N58" s="61" t="s">
        <v>73</v>
      </c>
      <c r="O58" s="61">
        <v>1772.43</v>
      </c>
    </row>
    <row r="59" spans="3:15">
      <c r="N59" s="61" t="s">
        <v>96</v>
      </c>
      <c r="O59" s="61">
        <v>27125.03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t="21" hidden="1" customHeight="1">
      <c r="A1" s="30" t="s">
        <v>103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IF(Input!$D$3&gt;='1638'!P$2,"Actual","Plan")</f>
        <v>Actual</v>
      </c>
      <c r="Q8" s="20"/>
      <c r="R8" s="19" t="str">
        <f>IF(Input!$D$3&gt;='1638'!R$2,"Actual","Plan")</f>
        <v>Actual</v>
      </c>
      <c r="S8" s="20"/>
      <c r="T8" s="19" t="str">
        <f>IF(Input!$D$3&gt;='1638'!T$2,"Actual","Plan")</f>
        <v>Plan</v>
      </c>
      <c r="U8" s="20"/>
      <c r="V8" s="19" t="str">
        <f>IF(Input!$D$3&gt;='1638'!V$2,"Actual","Plan")</f>
        <v>Plan</v>
      </c>
      <c r="W8" s="20"/>
      <c r="X8" s="19" t="str">
        <f>IF(Input!$D$3&gt;='1638'!X$2,"Actual","Plan")</f>
        <v>Plan</v>
      </c>
      <c r="Y8" s="20"/>
      <c r="Z8" s="19" t="str">
        <f>IF(Input!$D$3&gt;='1638'!Z$2,"Actual","Plan")</f>
        <v>Plan</v>
      </c>
      <c r="AA8" s="20"/>
      <c r="AB8" s="19" t="str">
        <f>IF(Input!$D$3&gt;='1638'!AB$2,"Actual","Plan")</f>
        <v>Plan</v>
      </c>
      <c r="AC8" s="20"/>
      <c r="AD8" s="19" t="str">
        <f>IF(Input!$D$3&gt;='1638'!AD$2,"Actual","Plan")</f>
        <v>Plan</v>
      </c>
      <c r="AE8" s="20"/>
      <c r="AF8" s="19" t="str">
        <f>IF(Input!$D$3&gt;='1638'!AF$2,"Actual","Plan")</f>
        <v>Plan</v>
      </c>
      <c r="AG8" s="20"/>
      <c r="AH8" s="19" t="str">
        <f>IF(Input!$D$3&gt;='1638'!AH$2,"Actual","Plan")</f>
        <v>Plan</v>
      </c>
      <c r="AI8" s="20"/>
      <c r="AJ8" s="19" t="str">
        <f>IF(Input!$D$3&gt;='1638'!AJ$2,"Actual","Plan")</f>
        <v>Plan</v>
      </c>
      <c r="AK8" s="20"/>
      <c r="AL8" s="19" t="str">
        <f>IF(Input!$D$3&gt;='1638'!AL$2,"Actual","Plan")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25612</v>
      </c>
      <c r="D10" s="23"/>
      <c r="E10" s="23">
        <f>_xll.HPVAL($A$1,E$3,$A10,E$2,E$4,$A$4)</f>
        <v>36600</v>
      </c>
      <c r="F10" s="23"/>
      <c r="G10" s="23">
        <f t="shared" ref="G10:G27" si="0">E10-C10</f>
        <v>10988</v>
      </c>
      <c r="H10" s="23"/>
      <c r="I10" s="23">
        <f>_xll.HPVAL($A$1,I$3,$A10,I$2,I$4,$A$4)</f>
        <v>53713</v>
      </c>
      <c r="J10" s="23"/>
      <c r="K10" s="23">
        <f>_xll.HPVAL($A$1,K$3,$A10,K$2,K$4,$A$4)</f>
        <v>69000</v>
      </c>
      <c r="L10" s="23"/>
      <c r="M10" s="23">
        <f t="shared" ref="M10:M27" si="1">K10-I10</f>
        <v>15287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7</v>
      </c>
      <c r="U10" s="68"/>
      <c r="V10" s="67">
        <f>_xll.HPVAL($A$1,V$3,$P$1,V$2,$C$4,$A$4)</f>
        <v>7</v>
      </c>
      <c r="W10" s="68"/>
      <c r="X10" s="67">
        <f>_xll.HPVAL($A$1,X$3,$P$1,X$2,$C$4,$A$4)</f>
        <v>7</v>
      </c>
      <c r="Y10" s="68"/>
      <c r="Z10" s="67">
        <f>_xll.HPVAL($A$1,Z$3,$P$1,Z$2,$C$4,$A$4)</f>
        <v>7</v>
      </c>
      <c r="AA10" s="68"/>
      <c r="AB10" s="67">
        <f>_xll.HPVAL($A$1,AB$3,$P$1,AB$2,$C$4,$A$4)</f>
        <v>6</v>
      </c>
      <c r="AC10" s="68"/>
      <c r="AD10" s="67">
        <f>_xll.HPVAL($A$1,AD$3,$P$1,AD$2,$C$4,$A$4)</f>
        <v>6</v>
      </c>
      <c r="AE10" s="68"/>
      <c r="AF10" s="67">
        <f>_xll.HPVAL($A$1,AF$3,$P$1,AF$2,$C$4,$A$4)</f>
        <v>6</v>
      </c>
      <c r="AG10" s="68"/>
      <c r="AH10" s="67">
        <f>_xll.HPVAL($A$1,AH$3,$P$1,AH$2,$C$4,$A$4)</f>
        <v>5</v>
      </c>
      <c r="AI10" s="67"/>
      <c r="AJ10" s="67">
        <f>_xll.HPVAL($A$1,AJ$3,$P$1,AJ$2,$C$4,$A$4)</f>
        <v>5</v>
      </c>
      <c r="AK10" s="69"/>
      <c r="AL10" s="67">
        <f>_xll.HPVAL($A$1,AL$3,$P$1,AL$2,$C$4,$A$4)</f>
        <v>5</v>
      </c>
      <c r="AM10" s="68"/>
      <c r="AN10" s="68">
        <f>SUM(P10:AL10)</f>
        <v>61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6158</v>
      </c>
      <c r="D11" s="23"/>
      <c r="E11" s="23">
        <f>_xll.HPVAL($A$1,E$3,$A11,E$2,E$4,$A$4)</f>
        <v>9916.1</v>
      </c>
      <c r="F11" s="23"/>
      <c r="G11" s="23">
        <f t="shared" si="0"/>
        <v>3758.1000000000004</v>
      </c>
      <c r="H11" s="23"/>
      <c r="I11" s="23">
        <f>_xll.HPVAL($A$1,I$3,$A11,I$2,I$4,$A$4)</f>
        <v>13774</v>
      </c>
      <c r="J11" s="23"/>
      <c r="K11" s="23">
        <f>_xll.HPVAL($A$1,K$3,$A11,K$2,K$4,$A$4)</f>
        <v>19061.5</v>
      </c>
      <c r="L11" s="23"/>
      <c r="M11" s="23">
        <f t="shared" si="1"/>
        <v>5287.5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1</v>
      </c>
      <c r="U11" s="70"/>
      <c r="V11" s="67">
        <f>_xll.HPVAL($A$1,V$3,$O$1,V$2,$C$4,$A$4)+_xll.HPVAL($A$1,V$3,$O$2,V$2,$C$4,$A$4)</f>
        <v>1</v>
      </c>
      <c r="W11" s="70"/>
      <c r="X11" s="67">
        <f>_xll.HPVAL($A$1,X$3,$O$1,X$2,$C$4,$A$4)+_xll.HPVAL($A$1,X$3,$O$2,X$2,$C$4,$A$4)</f>
        <v>1</v>
      </c>
      <c r="Y11" s="70"/>
      <c r="Z11" s="67">
        <f>_xll.HPVAL($A$1,Z$3,$O$1,Z$2,$C$4,$A$4)+_xll.HPVAL($A$1,Z$3,$O$2,Z$2,$C$4,$A$4)</f>
        <v>1</v>
      </c>
      <c r="AA11" s="70"/>
      <c r="AB11" s="67">
        <f>_xll.HPVAL($A$1,AB$3,$O$1,AB$2,$C$4,$A$4)+_xll.HPVAL($A$1,AB$3,$O$2,AB$2,$C$4,$A$4)</f>
        <v>1</v>
      </c>
      <c r="AC11" s="70"/>
      <c r="AD11" s="67">
        <f>_xll.HPVAL($A$1,AD$3,$O$1,AD$2,$C$4,$A$4)+_xll.HPVAL($A$1,AD$3,$O$2,AD$2,$C$4,$A$4)</f>
        <v>1</v>
      </c>
      <c r="AE11" s="70"/>
      <c r="AF11" s="67">
        <f>_xll.HPVAL($A$1,AF$3,$O$1,AF$2,$C$4,$A$4)+_xll.HPVAL($A$1,AF$3,$O$2,AF$2,$C$4,$A$4)</f>
        <v>1</v>
      </c>
      <c r="AG11" s="70"/>
      <c r="AH11" s="67">
        <f>_xll.HPVAL($A$1,AH$3,$O$1,AH$2,$C$4,$A$4)+_xll.HPVAL($A$1,AH$3,$O$2,AH$2,$C$4,$A$4)</f>
        <v>1</v>
      </c>
      <c r="AI11" s="70"/>
      <c r="AJ11" s="67">
        <f>_xll.HPVAL($A$1,AJ$3,$O$1,AJ$2,$C$4,$A$4)+_xll.HPVAL($A$1,AJ$3,$O$2,AJ$2,$C$4,$A$4)</f>
        <v>1</v>
      </c>
      <c r="AK11" s="71"/>
      <c r="AL11" s="67">
        <f>_xll.HPVAL($A$1,AL$3,$O$1,AL$2,$C$4,$A$4)+_xll.HPVAL($A$1,AL$3,$O$2,AL$2,$C$4,$A$4)</f>
        <v>1</v>
      </c>
      <c r="AM11" s="70"/>
      <c r="AN11" s="68">
        <f>SUM(P11:AL11)</f>
        <v>10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3037</v>
      </c>
      <c r="D12" s="23"/>
      <c r="E12" s="23">
        <f>_xll.HPVAL($A$1,E$3,$A12,E$2,E$4,$A$4)</f>
        <v>1285</v>
      </c>
      <c r="F12" s="23"/>
      <c r="G12" s="23">
        <f t="shared" si="0"/>
        <v>-1752</v>
      </c>
      <c r="H12" s="23"/>
      <c r="I12" s="23">
        <f>_xll.HPVAL($A$1,I$3,$A12,I$2,I$4,$A$4)</f>
        <v>3922</v>
      </c>
      <c r="J12" s="23"/>
      <c r="K12" s="23">
        <f>_xll.HPVAL($A$1,K$3,$A12,K$2,K$4,$A$4)</f>
        <v>2570</v>
      </c>
      <c r="L12" s="23"/>
      <c r="M12" s="23">
        <f t="shared" si="1"/>
        <v>-1352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3000</v>
      </c>
      <c r="L13" s="23"/>
      <c r="M13" s="23">
        <f t="shared" si="1"/>
        <v>3000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189</v>
      </c>
      <c r="D15" s="23"/>
      <c r="E15" s="23">
        <f>_xll.HPVAL($A$1,E$3,$A15,E$2,E$4,$A$4)</f>
        <v>250</v>
      </c>
      <c r="F15" s="23"/>
      <c r="G15" s="23">
        <f t="shared" si="0"/>
        <v>61</v>
      </c>
      <c r="H15" s="23"/>
      <c r="I15" s="23">
        <f>_xll.HPVAL($A$1,I$3,$A15,I$2,I$4,$A$4)</f>
        <v>218</v>
      </c>
      <c r="J15" s="23"/>
      <c r="K15" s="23">
        <f>_xll.HPVAL($A$1,K$3,$A15,K$2,K$4,$A$4)</f>
        <v>500</v>
      </c>
      <c r="L15" s="23"/>
      <c r="M15" s="23">
        <f t="shared" si="1"/>
        <v>282</v>
      </c>
      <c r="O15" s="18" t="s">
        <v>13</v>
      </c>
      <c r="P15" s="23">
        <f>_xll.HPVAL($A$1,P$3,$A10,P$2,P$4,$A$4)</f>
        <v>28101</v>
      </c>
      <c r="Q15" s="23"/>
      <c r="R15" s="23">
        <f>_xll.HPVAL($A$1,R$3,$A10,R$2,R$4,$A$4)</f>
        <v>25612</v>
      </c>
      <c r="S15" s="23"/>
      <c r="T15" s="23">
        <f>_xll.HPVAL($A$1,T$3,$A10,T$2,T$4,$A$4)</f>
        <v>36600</v>
      </c>
      <c r="U15" s="23"/>
      <c r="V15" s="23">
        <f>_xll.HPVAL($A$1,V$3,$A10,V$2,V$4,$A$4)</f>
        <v>36600</v>
      </c>
      <c r="W15" s="23"/>
      <c r="X15" s="23">
        <f>_xll.HPVAL($A$1,X$3,$A10,X$2,X$4,$A$4)</f>
        <v>36600</v>
      </c>
      <c r="Y15" s="23"/>
      <c r="Z15" s="23">
        <f>_xll.HPVAL($A$1,Z$3,$A10,Z$2,Z$4,$A$4)</f>
        <v>36600</v>
      </c>
      <c r="AA15" s="23"/>
      <c r="AB15" s="23">
        <f>_xll.HPVAL($A$1,AB$3,$A10,AB$2,AB$4,$A$4)</f>
        <v>33600</v>
      </c>
      <c r="AC15" s="23"/>
      <c r="AD15" s="23">
        <f>_xll.HPVAL($A$1,AD$3,$A10,AD$2,AD$4,$A$4)</f>
        <v>33600</v>
      </c>
      <c r="AE15" s="23"/>
      <c r="AF15" s="23">
        <f>_xll.HPVAL($A$1,AF$3,$A10,AF$2,AF$4,$A$4)</f>
        <v>33600</v>
      </c>
      <c r="AG15" s="23"/>
      <c r="AH15" s="23">
        <f>_xll.HPVAL($A$1,AH$3,$A10,AH$2,AH$4,$A$4)</f>
        <v>30600</v>
      </c>
      <c r="AI15" s="23"/>
      <c r="AJ15" s="23">
        <f>_xll.HPVAL($A$1,AJ$3,$A10,AJ$2,AJ$4,$A$4)</f>
        <v>30600</v>
      </c>
      <c r="AK15" s="23"/>
      <c r="AL15" s="23">
        <f>_xll.HPVAL($A$1,AL$3,$A10,AL$2,AL$4,$A$4)</f>
        <v>30600</v>
      </c>
      <c r="AM15" s="23"/>
      <c r="AN15" s="24">
        <f t="shared" ref="AN15:AN32" si="2">SUM(P15:AL15)</f>
        <v>392713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100</v>
      </c>
      <c r="F16" s="23"/>
      <c r="G16" s="23">
        <f t="shared" si="0"/>
        <v>100</v>
      </c>
      <c r="H16" s="23"/>
      <c r="I16" s="23">
        <f>_xll.HPVAL($A$1,I$3,$A16,I$2,I$4,$A$4)</f>
        <v>0</v>
      </c>
      <c r="J16" s="23"/>
      <c r="K16" s="23">
        <f>_xll.HPVAL($A$1,K$3,$A16,K$2,K$4,$A$4)</f>
        <v>200</v>
      </c>
      <c r="L16" s="23"/>
      <c r="M16" s="23">
        <f t="shared" si="1"/>
        <v>200</v>
      </c>
      <c r="O16" s="18" t="s">
        <v>15</v>
      </c>
      <c r="P16" s="23">
        <f>_xll.HPVAL($A$1,P$3,$A11,P$2,P$4,$A$4)</f>
        <v>7616</v>
      </c>
      <c r="Q16" s="23"/>
      <c r="R16" s="23">
        <f>_xll.HPVAL($A$1,R$3,$A11,R$2,R$4,$A$4)</f>
        <v>6158</v>
      </c>
      <c r="S16" s="23"/>
      <c r="T16" s="23">
        <f>_xll.HPVAL($A$1,T$3,$A11,T$2,T$4,$A$4)</f>
        <v>9916.0999999999985</v>
      </c>
      <c r="U16" s="23"/>
      <c r="V16" s="23">
        <f>_xll.HPVAL($A$1,V$3,$A11,V$2,V$4,$A$4)</f>
        <v>9916.0999999999985</v>
      </c>
      <c r="W16" s="23"/>
      <c r="X16" s="23">
        <f>_xll.HPVAL($A$1,X$3,$A11,X$2,X$4,$A$4)</f>
        <v>9916.1000000000058</v>
      </c>
      <c r="Y16" s="23"/>
      <c r="Z16" s="23">
        <f>_xll.HPVAL($A$1,Z$3,$A11,Z$2,Z$4,$A$4)</f>
        <v>9916.0999999999913</v>
      </c>
      <c r="AA16" s="23"/>
      <c r="AB16" s="23">
        <f>_xll.HPVAL($A$1,AB$3,$A11,AB$2,AB$4,$A$4)</f>
        <v>8965.6000000000058</v>
      </c>
      <c r="AC16" s="23"/>
      <c r="AD16" s="23">
        <f>_xll.HPVAL($A$1,AD$3,$A11,AD$2,AD$4,$A$4)</f>
        <v>8965.6000000000058</v>
      </c>
      <c r="AE16" s="23"/>
      <c r="AF16" s="23">
        <f>_xll.HPVAL($A$1,AF$3,$A11,AF$2,AF$4,$A$4)</f>
        <v>8965.5999999999913</v>
      </c>
      <c r="AG16" s="23"/>
      <c r="AH16" s="23">
        <f>_xll.HPVAL($A$1,AH$3,$A11,AH$2,AH$4,$A$4)</f>
        <v>8015.1000000000058</v>
      </c>
      <c r="AI16" s="23"/>
      <c r="AJ16" s="23">
        <f>_xll.HPVAL($A$1,AJ$3,$A11,AJ$2,AJ$4,$A$4)</f>
        <v>8015.0999999999913</v>
      </c>
      <c r="AK16" s="23"/>
      <c r="AL16" s="23">
        <f>_xll.HPVAL($A$1,AL$3,$A11,AL$2,AL$4,$A$4)</f>
        <v>8015.1000000000058</v>
      </c>
      <c r="AM16" s="23"/>
      <c r="AN16" s="24">
        <f t="shared" si="2"/>
        <v>104380.5</v>
      </c>
    </row>
    <row r="17" spans="1:46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885</v>
      </c>
      <c r="Q17" s="23"/>
      <c r="R17" s="23">
        <f>_xll.HPVAL($A$1,R$3,$A12,R$2,R$4,$A$4)</f>
        <v>3037</v>
      </c>
      <c r="S17" s="23"/>
      <c r="T17" s="23">
        <f>_xll.HPVAL($A$1,T$3,$A12,T$2,T$4,$A$4)</f>
        <v>1285</v>
      </c>
      <c r="U17" s="23"/>
      <c r="V17" s="23">
        <f>_xll.HPVAL($A$1,V$3,$A12,V$2,V$4,$A$4)</f>
        <v>1285</v>
      </c>
      <c r="W17" s="23"/>
      <c r="X17" s="23">
        <f>_xll.HPVAL($A$1,X$3,$A12,X$2,X$4,$A$4)</f>
        <v>1285</v>
      </c>
      <c r="Y17" s="23"/>
      <c r="Z17" s="23">
        <f>_xll.HPVAL($A$1,Z$3,$A12,Z$2,Z$4,$A$4)</f>
        <v>1285</v>
      </c>
      <c r="AA17" s="23"/>
      <c r="AB17" s="23">
        <f>_xll.HPVAL($A$1,AB$3,$A12,AB$2,AB$4,$A$4)</f>
        <v>1285</v>
      </c>
      <c r="AC17" s="23"/>
      <c r="AD17" s="23">
        <f>_xll.HPVAL($A$1,AD$3,$A12,AD$2,AD$4,$A$4)</f>
        <v>1285</v>
      </c>
      <c r="AE17" s="23"/>
      <c r="AF17" s="23">
        <f>_xll.HPVAL($A$1,AF$3,$A12,AF$2,AF$4,$A$4)</f>
        <v>1285</v>
      </c>
      <c r="AG17" s="23"/>
      <c r="AH17" s="23">
        <f>_xll.HPVAL($A$1,AH$3,$A12,AH$2,AH$4,$A$4)</f>
        <v>1285</v>
      </c>
      <c r="AI17" s="23"/>
      <c r="AJ17" s="23">
        <f>_xll.HPVAL($A$1,AJ$3,$A12,AJ$2,AJ$4,$A$4)</f>
        <v>1275</v>
      </c>
      <c r="AK17" s="23"/>
      <c r="AL17" s="23">
        <f>_xll.HPVAL($A$1,AL$3,$A12,AL$2,AL$4,$A$4)</f>
        <v>1275</v>
      </c>
      <c r="AM17" s="23"/>
      <c r="AN17" s="24">
        <f t="shared" si="2"/>
        <v>16752</v>
      </c>
    </row>
    <row r="18" spans="1:46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3000</v>
      </c>
      <c r="U18" s="23"/>
      <c r="V18" s="23">
        <f>_xll.HPVAL($A$1,V$3,$A13,V$2,V$4,$A$4)</f>
        <v>0</v>
      </c>
      <c r="W18" s="23"/>
      <c r="X18" s="23">
        <f>_xll.HPVAL($A$1,X$3,$A13,X$2,X$4,$A$4)</f>
        <v>3000</v>
      </c>
      <c r="Y18" s="23"/>
      <c r="Z18" s="23">
        <f>_xll.HPVAL($A$1,Z$3,$A13,Z$2,Z$4,$A$4)</f>
        <v>0</v>
      </c>
      <c r="AA18" s="23"/>
      <c r="AB18" s="23">
        <f>_xll.HPVAL($A$1,AB$3,$A13,AB$2,AB$4,$A$4)</f>
        <v>3000</v>
      </c>
      <c r="AC18" s="23"/>
      <c r="AD18" s="23">
        <f>_xll.HPVAL($A$1,AD$3,$A13,AD$2,AD$4,$A$4)</f>
        <v>0</v>
      </c>
      <c r="AE18" s="23"/>
      <c r="AF18" s="23">
        <f>_xll.HPVAL($A$1,AF$3,$A13,AF$2,AF$4,$A$4)</f>
        <v>3000</v>
      </c>
      <c r="AG18" s="23"/>
      <c r="AH18" s="23">
        <f>_xll.HPVAL($A$1,AH$3,$A13,AH$2,AH$4,$A$4)</f>
        <v>0</v>
      </c>
      <c r="AI18" s="23"/>
      <c r="AJ18" s="23">
        <f>_xll.HPVAL($A$1,AJ$3,$A13,AJ$2,AJ$4,$A$4)</f>
        <v>3000</v>
      </c>
      <c r="AK18" s="23"/>
      <c r="AL18" s="23">
        <f>_xll.HPVAL($A$1,AL$3,$A13,AL$2,AL$4,$A$4)</f>
        <v>0</v>
      </c>
      <c r="AM18" s="23"/>
      <c r="AN18" s="24">
        <f t="shared" si="2"/>
        <v>15000</v>
      </c>
    </row>
    <row r="19" spans="1:46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6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29</v>
      </c>
      <c r="Q20" s="23"/>
      <c r="R20" s="23">
        <f>_xll.HPVAL($A$1,R$3,$A15,R$2,R$4,$A$4)</f>
        <v>189</v>
      </c>
      <c r="S20" s="23"/>
      <c r="T20" s="23">
        <f>_xll.HPVAL($A$1,T$3,$A15,T$2,T$4,$A$4)</f>
        <v>250</v>
      </c>
      <c r="U20" s="23"/>
      <c r="V20" s="23">
        <f>_xll.HPVAL($A$1,V$3,$A15,V$2,V$4,$A$4)</f>
        <v>250</v>
      </c>
      <c r="W20" s="23"/>
      <c r="X20" s="23">
        <f>_xll.HPVAL($A$1,X$3,$A15,X$2,X$4,$A$4)</f>
        <v>250</v>
      </c>
      <c r="Y20" s="23"/>
      <c r="Z20" s="23">
        <f>_xll.HPVAL($A$1,Z$3,$A15,Z$2,Z$4,$A$4)</f>
        <v>250</v>
      </c>
      <c r="AA20" s="23"/>
      <c r="AB20" s="23">
        <f>_xll.HPVAL($A$1,AB$3,$A15,AB$2,AB$4,$A$4)</f>
        <v>250</v>
      </c>
      <c r="AC20" s="23"/>
      <c r="AD20" s="23">
        <f>_xll.HPVAL($A$1,AD$3,$A15,AD$2,AD$4,$A$4)</f>
        <v>250</v>
      </c>
      <c r="AE20" s="23"/>
      <c r="AF20" s="23">
        <f>_xll.HPVAL($A$1,AF$3,$A15,AF$2,AF$4,$A$4)</f>
        <v>250</v>
      </c>
      <c r="AG20" s="23"/>
      <c r="AH20" s="23">
        <f>_xll.HPVAL($A$1,AH$3,$A15,AH$2,AH$4,$A$4)</f>
        <v>250</v>
      </c>
      <c r="AI20" s="23"/>
      <c r="AJ20" s="23">
        <f>_xll.HPVAL($A$1,AJ$3,$A15,AJ$2,AJ$4,$A$4)</f>
        <v>250</v>
      </c>
      <c r="AK20" s="23"/>
      <c r="AL20" s="23">
        <f>_xll.HPVAL($A$1,AL$3,$A15,AL$2,AL$4,$A$4)</f>
        <v>250</v>
      </c>
      <c r="AM20" s="23"/>
      <c r="AN20" s="24">
        <f t="shared" si="2"/>
        <v>2718</v>
      </c>
    </row>
    <row r="21" spans="1:46" s="12" customFormat="1" ht="18" customHeight="1">
      <c r="A21" s="12" t="s">
        <v>68</v>
      </c>
      <c r="B21" s="18" t="s">
        <v>66</v>
      </c>
      <c r="C21" s="23">
        <f>_xll.HPVAL($A$1,C$3,$A21,C$2,C$4,$A$4)</f>
        <v>5592</v>
      </c>
      <c r="D21" s="23"/>
      <c r="E21" s="23">
        <f>_xll.HPVAL($A$1,E$3,$A21,E$2,E$4,$A$4)</f>
        <v>3556</v>
      </c>
      <c r="F21" s="23"/>
      <c r="G21" s="23">
        <f t="shared" si="0"/>
        <v>-2036</v>
      </c>
      <c r="H21" s="23"/>
      <c r="I21" s="23">
        <f>_xll.HPVAL($A$1,I$3,$A21,I$2,I$4,$A$4)</f>
        <v>10079</v>
      </c>
      <c r="J21" s="23"/>
      <c r="K21" s="23">
        <f>_xll.HPVAL($A$1,K$3,$A21,K$2,K$4,$A$4)</f>
        <v>7112</v>
      </c>
      <c r="L21" s="23"/>
      <c r="M21" s="23">
        <f t="shared" si="1"/>
        <v>-2967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100</v>
      </c>
      <c r="U21" s="23"/>
      <c r="V21" s="23">
        <f>_xll.HPVAL($A$1,V$3,$A16,V$2,V$4,$A$4)</f>
        <v>100</v>
      </c>
      <c r="W21" s="23"/>
      <c r="X21" s="23">
        <f>_xll.HPVAL($A$1,X$3,$A16,X$2,X$4,$A$4)</f>
        <v>100</v>
      </c>
      <c r="Y21" s="23"/>
      <c r="Z21" s="23">
        <f>_xll.HPVAL($A$1,Z$3,$A16,Z$2,Z$4,$A$4)</f>
        <v>100</v>
      </c>
      <c r="AA21" s="23"/>
      <c r="AB21" s="23">
        <f>_xll.HPVAL($A$1,AB$3,$A16,AB$2,AB$4,$A$4)</f>
        <v>100</v>
      </c>
      <c r="AC21" s="23"/>
      <c r="AD21" s="23">
        <f>_xll.HPVAL($A$1,AD$3,$A16,AD$2,AD$4,$A$4)</f>
        <v>100</v>
      </c>
      <c r="AE21" s="23"/>
      <c r="AF21" s="23">
        <f>_xll.HPVAL($A$1,AF$3,$A16,AF$2,AF$4,$A$4)</f>
        <v>100</v>
      </c>
      <c r="AG21" s="23"/>
      <c r="AH21" s="23">
        <f>_xll.HPVAL($A$1,AH$3,$A16,AH$2,AH$4,$A$4)</f>
        <v>100</v>
      </c>
      <c r="AI21" s="23"/>
      <c r="AJ21" s="23">
        <f>_xll.HPVAL($A$1,AJ$3,$A16,AJ$2,AJ$4,$A$4)</f>
        <v>100</v>
      </c>
      <c r="AK21" s="23"/>
      <c r="AL21" s="23">
        <f>_xll.HPVAL($A$1,AL$3,$A16,AL$2,AL$4,$A$4)</f>
        <v>100</v>
      </c>
      <c r="AM21" s="23"/>
      <c r="AN21" s="24">
        <f t="shared" si="2"/>
        <v>1000</v>
      </c>
    </row>
    <row r="22" spans="1:46" s="12" customFormat="1" ht="18" customHeight="1">
      <c r="A22" s="12" t="s">
        <v>69</v>
      </c>
      <c r="B22" s="18" t="s">
        <v>67</v>
      </c>
      <c r="C22" s="23">
        <f>_xll.HPVAL($A$1,C$3,$A22,C$2,C$4,$A$4)</f>
        <v>3105</v>
      </c>
      <c r="D22" s="23"/>
      <c r="E22" s="23">
        <f>_xll.HPVAL($A$1,E$3,$A22,E$2,E$4,$A$4)</f>
        <v>1953</v>
      </c>
      <c r="F22" s="23"/>
      <c r="G22" s="23">
        <f t="shared" si="0"/>
        <v>-1152</v>
      </c>
      <c r="H22" s="23"/>
      <c r="I22" s="23">
        <f>_xll.HPVAL($A$1,I$3,$A22,I$2,I$4,$A$4)</f>
        <v>6648</v>
      </c>
      <c r="J22" s="23"/>
      <c r="K22" s="23">
        <f>_xll.HPVAL($A$1,K$3,$A22,K$2,K$4,$A$4)</f>
        <v>3906</v>
      </c>
      <c r="L22" s="23"/>
      <c r="M22" s="23">
        <f t="shared" si="1"/>
        <v>-2742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6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2532</v>
      </c>
      <c r="D23" s="23"/>
      <c r="E23" s="23">
        <f>_xll.HPVAL($A$1,E$3,$A23,E$2,E$4,$A$4)-_xll.HPVAL($A$1,E$3,$A29,E$2,E$4,$A$4)</f>
        <v>1000</v>
      </c>
      <c r="F23" s="23"/>
      <c r="G23" s="23">
        <f t="shared" si="0"/>
        <v>-1532</v>
      </c>
      <c r="H23" s="23"/>
      <c r="I23" s="23">
        <f>_xll.HPVAL($A$1,I$3,$A23,I$2,I$4,$A$4)-_xll.HPVAL($A$1,I$3,$A29,I$2,I$4,$A$4)</f>
        <v>5064</v>
      </c>
      <c r="J23" s="23"/>
      <c r="K23" s="23">
        <f>_xll.HPVAL($A$1,K$3,$A23,K$2,K$4,$A$4)-_xll.HPVAL($A$1,K$3,$A29,K$2,K$4,$A$4)</f>
        <v>2000</v>
      </c>
      <c r="L23" s="23"/>
      <c r="M23" s="23">
        <f t="shared" si="1"/>
        <v>-3064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6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6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6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4487</v>
      </c>
      <c r="Q26" s="23"/>
      <c r="R26" s="23">
        <f>_xll.HPVAL($A$1,R$3,$A21,R$2,R$4,$A$4)</f>
        <v>5592</v>
      </c>
      <c r="S26" s="23"/>
      <c r="T26" s="23">
        <f>_xll.HPVAL($A$1,T$3,$A21,T$2,T$4,$A$4)</f>
        <v>3556</v>
      </c>
      <c r="U26" s="23"/>
      <c r="V26" s="23">
        <f>_xll.HPVAL($A$1,V$3,$A21,V$2,V$4,$A$4)</f>
        <v>3556</v>
      </c>
      <c r="W26" s="23"/>
      <c r="X26" s="23">
        <f>_xll.HPVAL($A$1,X$3,$A21,X$2,X$4,$A$4)</f>
        <v>3556</v>
      </c>
      <c r="Y26" s="23"/>
      <c r="Z26" s="23">
        <f>_xll.HPVAL($A$1,Z$3,$A21,Z$2,Z$4,$A$4)</f>
        <v>3556</v>
      </c>
      <c r="AA26" s="23"/>
      <c r="AB26" s="23">
        <f>_xll.HPVAL($A$1,AB$3,$A21,AB$2,AB$4,$A$4)</f>
        <v>3556</v>
      </c>
      <c r="AC26" s="23"/>
      <c r="AD26" s="23">
        <f>_xll.HPVAL($A$1,AD$3,$A21,AD$2,AD$4,$A$4)</f>
        <v>3556</v>
      </c>
      <c r="AE26" s="23"/>
      <c r="AF26" s="23">
        <f>_xll.HPVAL($A$1,AF$3,$A21,AF$2,AF$4,$A$4)</f>
        <v>3556</v>
      </c>
      <c r="AG26" s="23"/>
      <c r="AH26" s="23">
        <f>_xll.HPVAL($A$1,AH$3,$A21,AH$2,AH$4,$A$4)</f>
        <v>3556</v>
      </c>
      <c r="AI26" s="23"/>
      <c r="AJ26" s="23">
        <f>_xll.HPVAL($A$1,AJ$3,$A21,AJ$2,AJ$4,$A$4)</f>
        <v>3556</v>
      </c>
      <c r="AK26" s="23"/>
      <c r="AL26" s="23">
        <f>_xll.HPVAL($A$1,AL$3,$A21,AL$2,AL$4,$A$4)</f>
        <v>3556</v>
      </c>
      <c r="AM26" s="23"/>
      <c r="AN26" s="24">
        <f t="shared" si="2"/>
        <v>45639</v>
      </c>
    </row>
    <row r="27" spans="1:46" s="12" customFormat="1" ht="18" customHeight="1">
      <c r="B27" s="21" t="s">
        <v>40</v>
      </c>
      <c r="C27" s="23">
        <f>SUM(C10:C26)</f>
        <v>46225</v>
      </c>
      <c r="D27" s="23"/>
      <c r="E27" s="23">
        <f>SUM(E10:E26)</f>
        <v>54660.1</v>
      </c>
      <c r="F27" s="23"/>
      <c r="G27" s="23">
        <f t="shared" si="0"/>
        <v>8435.0999999999985</v>
      </c>
      <c r="H27" s="23"/>
      <c r="I27" s="23">
        <f>SUM(I10:I26)</f>
        <v>93418</v>
      </c>
      <c r="J27" s="23"/>
      <c r="K27" s="23">
        <f>SUM(K10:K26)</f>
        <v>107349.5</v>
      </c>
      <c r="L27" s="23"/>
      <c r="M27" s="23">
        <f t="shared" si="1"/>
        <v>13931.5</v>
      </c>
      <c r="O27" s="18" t="s">
        <v>67</v>
      </c>
      <c r="P27" s="23">
        <f>_xll.HPVAL($A$1,P$3,$A22,P$2,P$4,$A$4)</f>
        <v>3543</v>
      </c>
      <c r="Q27" s="23"/>
      <c r="R27" s="23">
        <f>_xll.HPVAL($A$1,R$3,$A22,R$2,R$4,$A$4)</f>
        <v>3105</v>
      </c>
      <c r="S27" s="23"/>
      <c r="T27" s="23">
        <f>_xll.HPVAL($A$1,T$3,$A22,T$2,T$4,$A$4)</f>
        <v>1953</v>
      </c>
      <c r="U27" s="23"/>
      <c r="V27" s="23">
        <f>_xll.HPVAL($A$1,V$3,$A22,V$2,V$4,$A$4)</f>
        <v>1953</v>
      </c>
      <c r="W27" s="23"/>
      <c r="X27" s="23">
        <f>_xll.HPVAL($A$1,X$3,$A22,X$2,X$4,$A$4)</f>
        <v>1953</v>
      </c>
      <c r="Y27" s="23"/>
      <c r="Z27" s="23">
        <f>_xll.HPVAL($A$1,Z$3,$A22,Z$2,Z$4,$A$4)</f>
        <v>1953</v>
      </c>
      <c r="AA27" s="23"/>
      <c r="AB27" s="23">
        <f>_xll.HPVAL($A$1,AB$3,$A22,AB$2,AB$4,$A$4)</f>
        <v>1953</v>
      </c>
      <c r="AC27" s="23"/>
      <c r="AD27" s="23">
        <f>_xll.HPVAL($A$1,AD$3,$A22,AD$2,AD$4,$A$4)</f>
        <v>1953</v>
      </c>
      <c r="AE27" s="23"/>
      <c r="AF27" s="23">
        <f>_xll.HPVAL($A$1,AF$3,$A22,AF$2,AF$4,$A$4)</f>
        <v>1953</v>
      </c>
      <c r="AG27" s="23"/>
      <c r="AH27" s="23">
        <f>_xll.HPVAL($A$1,AH$3,$A22,AH$2,AH$4,$A$4)</f>
        <v>1953</v>
      </c>
      <c r="AI27" s="23"/>
      <c r="AJ27" s="23">
        <f>_xll.HPVAL($A$1,AJ$3,$A22,AJ$2,AJ$4,$A$4)</f>
        <v>1953</v>
      </c>
      <c r="AK27" s="23"/>
      <c r="AL27" s="23">
        <f>_xll.HPVAL($A$1,AL$3,$A22,AL$2,AL$4,$A$4)</f>
        <v>1953</v>
      </c>
      <c r="AM27" s="23"/>
      <c r="AN27" s="24">
        <f t="shared" si="2"/>
        <v>26178</v>
      </c>
    </row>
    <row r="28" spans="1:46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2532</v>
      </c>
      <c r="Q28" s="23"/>
      <c r="R28" s="23">
        <f>_xll.HPVAL($A$1,R$3,$A23,R$2,R$4,$A$4)-_xll.HPVAL($A$1,R$3,$A29,R$2,R$4,$A$4)</f>
        <v>2532</v>
      </c>
      <c r="S28" s="23"/>
      <c r="T28" s="23">
        <f>_xll.HPVAL($A$1,T$3,$A23,T$2,T$4,$A$4)-_xll.HPVAL($A$1,T$3,$A29,T$2,T$4,$A$4)</f>
        <v>1000</v>
      </c>
      <c r="U28" s="23"/>
      <c r="V28" s="23">
        <f>_xll.HPVAL($A$1,V$3,$A23,V$2,V$4,$A$4)-_xll.HPVAL($A$1,V$3,$A29,V$2,V$4,$A$4)</f>
        <v>1000</v>
      </c>
      <c r="W28" s="23"/>
      <c r="X28" s="23">
        <f>_xll.HPVAL($A$1,X$3,$A23,X$2,X$4,$A$4)-_xll.HPVAL($A$1,X$3,$A29,X$2,X$4,$A$4)</f>
        <v>1000</v>
      </c>
      <c r="Y28" s="23"/>
      <c r="Z28" s="23">
        <f>_xll.HPVAL($A$1,Z$3,$A23,Z$2,Z$4,$A$4)-_xll.HPVAL($A$1,Z$3,$A29,Z$2,Z$4,$A$4)</f>
        <v>1000</v>
      </c>
      <c r="AA28" s="23"/>
      <c r="AB28" s="23">
        <f>_xll.HPVAL($A$1,AB$3,$A23,AB$2,AB$4,$A$4)-_xll.HPVAL($A$1,AB$3,$A29,AB$2,AB$4,$A$4)</f>
        <v>1000</v>
      </c>
      <c r="AC28" s="23"/>
      <c r="AD28" s="23">
        <f>_xll.HPVAL($A$1,AD$3,$A23,AD$2,AD$4,$A$4)-_xll.HPVAL($A$1,AD$3,$A29,AD$2,AD$4,$A$4)</f>
        <v>1000</v>
      </c>
      <c r="AE28" s="23"/>
      <c r="AF28" s="23">
        <f>_xll.HPVAL($A$1,AF$3,$A23,AF$2,AF$4,$A$4)-_xll.HPVAL($A$1,AF$3,$A29,AF$2,AF$4,$A$4)</f>
        <v>1000</v>
      </c>
      <c r="AG28" s="23"/>
      <c r="AH28" s="23">
        <f>_xll.HPVAL($A$1,AH$3,$A23,AH$2,AH$4,$A$4)-_xll.HPVAL($A$1,AH$3,$A29,AH$2,AH$4,$A$4)</f>
        <v>1000</v>
      </c>
      <c r="AI28" s="23"/>
      <c r="AJ28" s="23">
        <f>_xll.HPVAL($A$1,AJ$3,$A23,AJ$2,AJ$4,$A$4)-_xll.HPVAL($A$1,AJ$3,$A29,AJ$2,AJ$4,$A$4)</f>
        <v>1000</v>
      </c>
      <c r="AK28" s="23"/>
      <c r="AL28" s="23">
        <f>_xll.HPVAL($A$1,AL$3,$A23,AL$2,AL$4,$A$4)-_xll.HPVAL($A$1,AL$3,$A29,AL$2,AL$4,$A$4)</f>
        <v>1000</v>
      </c>
      <c r="AM28" s="23"/>
      <c r="AN28" s="24">
        <f t="shared" si="2"/>
        <v>15064</v>
      </c>
    </row>
    <row r="29" spans="1:46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6" s="12" customFormat="1" ht="18" customHeight="1">
      <c r="B31" s="21" t="s">
        <v>42</v>
      </c>
      <c r="C31" s="24">
        <f>C27+C29</f>
        <v>46225</v>
      </c>
      <c r="D31" s="24"/>
      <c r="E31" s="24">
        <f>E27+E29</f>
        <v>54660.1</v>
      </c>
      <c r="F31" s="24"/>
      <c r="G31" s="24">
        <f>E31-C31</f>
        <v>8435.0999999999985</v>
      </c>
      <c r="H31" s="24"/>
      <c r="I31" s="24">
        <f>I27+I29</f>
        <v>93418</v>
      </c>
      <c r="J31" s="24"/>
      <c r="K31" s="24">
        <f>K27+K29</f>
        <v>107349.5</v>
      </c>
      <c r="L31" s="24"/>
      <c r="M31" s="24">
        <f>K31-I31</f>
        <v>13931.5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6" ht="14.25" customHeight="1">
      <c r="O32" s="21" t="s">
        <v>40</v>
      </c>
      <c r="P32" s="23">
        <f>SUM(P15:P31)</f>
        <v>47193</v>
      </c>
      <c r="Q32" s="24"/>
      <c r="R32" s="23">
        <f>SUM(R15:R31)</f>
        <v>46225</v>
      </c>
      <c r="S32" s="24"/>
      <c r="T32" s="23">
        <f>SUM(T15:T31)</f>
        <v>57660.1</v>
      </c>
      <c r="U32" s="24"/>
      <c r="V32" s="23">
        <f>SUM(V15:V31)</f>
        <v>54660.1</v>
      </c>
      <c r="W32" s="24"/>
      <c r="X32" s="23">
        <f>SUM(X15:X31)</f>
        <v>57660.100000000006</v>
      </c>
      <c r="Y32" s="24"/>
      <c r="Z32" s="23">
        <f>SUM(Z15:Z31)</f>
        <v>54660.099999999991</v>
      </c>
      <c r="AA32" s="24"/>
      <c r="AB32" s="23">
        <f>SUM(AB15:AB31)</f>
        <v>53709.600000000006</v>
      </c>
      <c r="AC32" s="24"/>
      <c r="AD32" s="23">
        <f>SUM(AD15:AD31)</f>
        <v>50709.600000000006</v>
      </c>
      <c r="AE32" s="24"/>
      <c r="AF32" s="23">
        <f>SUM(AF15:AF31)</f>
        <v>53709.599999999991</v>
      </c>
      <c r="AG32" s="24"/>
      <c r="AH32" s="23">
        <f>SUM(AH15:AH31)</f>
        <v>46759.100000000006</v>
      </c>
      <c r="AI32" s="24"/>
      <c r="AJ32" s="23">
        <f>SUM(AJ15:AJ31)</f>
        <v>49749.099999999991</v>
      </c>
      <c r="AK32" s="24"/>
      <c r="AL32" s="23">
        <f>SUM(AL15:AL31)</f>
        <v>46749.100000000006</v>
      </c>
      <c r="AM32" s="24"/>
      <c r="AN32" s="24">
        <f t="shared" si="2"/>
        <v>619444.49999999988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47193</v>
      </c>
      <c r="Q36" s="24"/>
      <c r="R36" s="24">
        <f>R32+R34</f>
        <v>46225</v>
      </c>
      <c r="S36" s="24"/>
      <c r="T36" s="24">
        <f>T32+T34</f>
        <v>57660.1</v>
      </c>
      <c r="U36" s="24"/>
      <c r="V36" s="24">
        <f>V32+V34</f>
        <v>54660.1</v>
      </c>
      <c r="W36" s="24"/>
      <c r="X36" s="24">
        <f>X32+X34</f>
        <v>57660.100000000006</v>
      </c>
      <c r="Y36" s="24"/>
      <c r="Z36" s="24">
        <f>Z32+Z34</f>
        <v>54660.099999999991</v>
      </c>
      <c r="AA36" s="24"/>
      <c r="AB36" s="24">
        <f>AB32+AB34</f>
        <v>53709.600000000006</v>
      </c>
      <c r="AC36" s="24"/>
      <c r="AD36" s="24">
        <f>AD32+AD34</f>
        <v>50709.600000000006</v>
      </c>
      <c r="AE36" s="24"/>
      <c r="AF36" s="24">
        <f>AF32+AF34</f>
        <v>53709.599999999991</v>
      </c>
      <c r="AG36" s="24"/>
      <c r="AH36" s="24">
        <f>AH32+AH34</f>
        <v>46759.100000000006</v>
      </c>
      <c r="AI36" s="24"/>
      <c r="AJ36" s="24">
        <f>AJ32+AJ34</f>
        <v>49749.099999999991</v>
      </c>
      <c r="AK36" s="24"/>
      <c r="AL36" s="24">
        <f>AL32+AL34</f>
        <v>46749.100000000006</v>
      </c>
      <c r="AM36" s="24"/>
      <c r="AN36" s="24">
        <f>AN32+AN34</f>
        <v>619444.49999999988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82"/>
  <sheetViews>
    <sheetView workbookViewId="0">
      <selection activeCell="S97" sqref="S97"/>
    </sheetView>
  </sheetViews>
  <sheetFormatPr defaultRowHeight="15.75"/>
  <cols>
    <col min="1" max="1" width="9.140625" style="54"/>
    <col min="2" max="2" width="21.42578125" style="46" customWidth="1"/>
    <col min="3" max="3" width="4.7109375" style="46" bestFit="1" customWidth="1"/>
    <col min="4" max="4" width="5.5703125" style="46" bestFit="1" customWidth="1"/>
    <col min="5" max="5" width="4.42578125" style="46" bestFit="1" customWidth="1"/>
    <col min="6" max="6" width="12.42578125" style="46" bestFit="1" customWidth="1"/>
    <col min="7" max="7" width="14.5703125" style="46" bestFit="1" customWidth="1"/>
    <col min="8" max="8" width="30.85546875" style="46" bestFit="1" customWidth="1"/>
    <col min="9" max="9" width="19.140625" style="47" customWidth="1"/>
    <col min="10" max="10" width="15.42578125" style="47" customWidth="1"/>
    <col min="11" max="11" width="2.85546875" style="47" customWidth="1"/>
    <col min="12" max="12" width="38.7109375" style="46" bestFit="1" customWidth="1"/>
    <col min="13" max="13" width="4.42578125" style="46" bestFit="1" customWidth="1"/>
    <col min="14" max="14" width="15.42578125" style="57" bestFit="1" customWidth="1"/>
    <col min="15" max="15" width="12" style="57" bestFit="1" customWidth="1"/>
    <col min="16" max="16384" width="9.140625" style="46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54">
        <v>1</v>
      </c>
      <c r="B3" s="46" t="s">
        <v>74</v>
      </c>
    </row>
    <row r="4" spans="1:15">
      <c r="C4" s="46">
        <v>413</v>
      </c>
      <c r="D4" s="46">
        <v>9200</v>
      </c>
      <c r="E4" s="46">
        <v>999</v>
      </c>
      <c r="F4" s="46" t="s">
        <v>218</v>
      </c>
      <c r="G4" s="46" t="s">
        <v>75</v>
      </c>
      <c r="H4" s="46" t="s">
        <v>219</v>
      </c>
      <c r="I4" s="47" t="s">
        <v>72</v>
      </c>
      <c r="J4" s="47" t="s">
        <v>72</v>
      </c>
      <c r="N4" s="57">
        <v>8000</v>
      </c>
    </row>
    <row r="5" spans="1:15">
      <c r="C5" s="46">
        <v>413</v>
      </c>
      <c r="D5" s="46">
        <v>9200</v>
      </c>
      <c r="E5" s="46">
        <v>999</v>
      </c>
      <c r="F5" s="46" t="s">
        <v>76</v>
      </c>
      <c r="G5" s="46" t="s">
        <v>75</v>
      </c>
      <c r="H5" s="46" t="s">
        <v>72</v>
      </c>
      <c r="I5" s="47" t="s">
        <v>77</v>
      </c>
      <c r="J5" s="47" t="s">
        <v>175</v>
      </c>
      <c r="N5" s="57">
        <v>9892.17</v>
      </c>
    </row>
    <row r="6" spans="1:15">
      <c r="C6" s="46">
        <v>413</v>
      </c>
      <c r="D6" s="46">
        <v>9200</v>
      </c>
      <c r="E6" s="46">
        <v>999</v>
      </c>
      <c r="F6" s="46" t="s">
        <v>78</v>
      </c>
      <c r="G6" s="46" t="s">
        <v>75</v>
      </c>
      <c r="H6" s="46" t="s">
        <v>72</v>
      </c>
      <c r="I6" s="47" t="s">
        <v>77</v>
      </c>
      <c r="J6" s="47" t="s">
        <v>156</v>
      </c>
      <c r="N6" s="57">
        <v>7719.35</v>
      </c>
    </row>
    <row r="7" spans="1:15">
      <c r="N7" s="57" t="s">
        <v>73</v>
      </c>
      <c r="O7" s="57">
        <v>25611.52</v>
      </c>
    </row>
    <row r="8" spans="1:15">
      <c r="A8" s="54">
        <v>52</v>
      </c>
      <c r="B8" s="46" t="s">
        <v>135</v>
      </c>
    </row>
    <row r="9" spans="1:15">
      <c r="C9" s="46">
        <v>413</v>
      </c>
      <c r="D9" s="46">
        <v>9210</v>
      </c>
      <c r="E9" s="46">
        <v>999</v>
      </c>
      <c r="F9" s="46" t="s">
        <v>105</v>
      </c>
      <c r="G9" s="46" t="s">
        <v>75</v>
      </c>
      <c r="H9" s="46" t="s">
        <v>220</v>
      </c>
      <c r="I9" s="47" t="s">
        <v>72</v>
      </c>
      <c r="J9" s="47" t="s">
        <v>72</v>
      </c>
      <c r="N9" s="57">
        <v>800</v>
      </c>
    </row>
    <row r="10" spans="1:15">
      <c r="C10" s="46">
        <v>413</v>
      </c>
      <c r="D10" s="46">
        <v>9210</v>
      </c>
      <c r="E10" s="46">
        <v>999</v>
      </c>
      <c r="F10" s="46" t="s">
        <v>105</v>
      </c>
      <c r="G10" s="46" t="s">
        <v>75</v>
      </c>
      <c r="H10" s="46" t="s">
        <v>221</v>
      </c>
      <c r="I10" s="47" t="s">
        <v>72</v>
      </c>
      <c r="J10" s="47" t="s">
        <v>72</v>
      </c>
      <c r="N10" s="57">
        <v>700</v>
      </c>
    </row>
    <row r="11" spans="1:15">
      <c r="C11" s="46">
        <v>413</v>
      </c>
      <c r="D11" s="46">
        <v>9210</v>
      </c>
      <c r="E11" s="46">
        <v>999</v>
      </c>
      <c r="F11" s="46">
        <v>2000022500</v>
      </c>
      <c r="G11" s="46" t="s">
        <v>75</v>
      </c>
      <c r="H11" s="46" t="s">
        <v>72</v>
      </c>
      <c r="I11" s="47" t="s">
        <v>72</v>
      </c>
      <c r="J11" s="47">
        <v>0</v>
      </c>
      <c r="N11" s="57">
        <v>-4.0599999999999996</v>
      </c>
    </row>
    <row r="12" spans="1:15">
      <c r="N12" s="57" t="s">
        <v>73</v>
      </c>
      <c r="O12" s="57">
        <v>1495.94</v>
      </c>
    </row>
    <row r="13" spans="1:15">
      <c r="A13" s="54">
        <v>54</v>
      </c>
      <c r="B13" s="46" t="s">
        <v>81</v>
      </c>
    </row>
    <row r="14" spans="1:15">
      <c r="C14" s="46">
        <v>413</v>
      </c>
      <c r="D14" s="46">
        <v>9210</v>
      </c>
      <c r="E14" s="46">
        <v>999</v>
      </c>
      <c r="F14" s="46">
        <v>2004370</v>
      </c>
      <c r="H14" s="46" t="s">
        <v>222</v>
      </c>
      <c r="I14" s="47" t="s">
        <v>223</v>
      </c>
      <c r="J14" s="47">
        <v>233230721</v>
      </c>
      <c r="K14" s="47" t="s">
        <v>80</v>
      </c>
      <c r="L14" s="46" t="s">
        <v>224</v>
      </c>
      <c r="M14" s="46">
        <v>413</v>
      </c>
      <c r="N14" s="57">
        <v>100</v>
      </c>
    </row>
    <row r="15" spans="1:15">
      <c r="C15" s="46">
        <v>413</v>
      </c>
      <c r="D15" s="46">
        <v>9210</v>
      </c>
      <c r="E15" s="46">
        <v>999</v>
      </c>
      <c r="F15" s="46">
        <v>2004393</v>
      </c>
      <c r="H15" s="46" t="s">
        <v>82</v>
      </c>
      <c r="I15" s="47" t="s">
        <v>223</v>
      </c>
      <c r="J15" s="47">
        <v>433631406</v>
      </c>
      <c r="K15" s="47" t="s">
        <v>80</v>
      </c>
      <c r="L15" s="46" t="s">
        <v>225</v>
      </c>
      <c r="M15" s="46">
        <v>413</v>
      </c>
      <c r="N15" s="57">
        <v>73.11</v>
      </c>
    </row>
    <row r="16" spans="1:15">
      <c r="C16" s="46">
        <v>413</v>
      </c>
      <c r="D16" s="46">
        <v>9210</v>
      </c>
      <c r="E16" s="46">
        <v>999</v>
      </c>
      <c r="F16" s="46">
        <v>2004393</v>
      </c>
      <c r="H16" s="46" t="s">
        <v>226</v>
      </c>
      <c r="I16" s="47" t="s">
        <v>223</v>
      </c>
      <c r="J16" s="47">
        <v>433631406</v>
      </c>
      <c r="K16" s="47" t="s">
        <v>80</v>
      </c>
      <c r="L16" s="46" t="s">
        <v>225</v>
      </c>
      <c r="M16" s="46">
        <v>413</v>
      </c>
      <c r="N16" s="57">
        <v>200</v>
      </c>
    </row>
    <row r="17" spans="1:15">
      <c r="C17" s="46">
        <v>413</v>
      </c>
      <c r="D17" s="46">
        <v>9210</v>
      </c>
      <c r="E17" s="46">
        <v>999</v>
      </c>
      <c r="F17" s="46">
        <v>2004394</v>
      </c>
      <c r="H17" s="46" t="s">
        <v>82</v>
      </c>
      <c r="I17" s="47" t="s">
        <v>223</v>
      </c>
      <c r="J17" s="47">
        <v>450674252</v>
      </c>
      <c r="K17" s="47" t="s">
        <v>80</v>
      </c>
      <c r="L17" s="46" t="s">
        <v>164</v>
      </c>
      <c r="M17" s="46">
        <v>413</v>
      </c>
      <c r="N17" s="57">
        <v>168.01</v>
      </c>
    </row>
    <row r="18" spans="1:15">
      <c r="C18" s="46">
        <v>413</v>
      </c>
      <c r="D18" s="46">
        <v>9210</v>
      </c>
      <c r="E18" s="46">
        <v>999</v>
      </c>
      <c r="F18" s="46">
        <v>2004394</v>
      </c>
      <c r="H18" s="46" t="s">
        <v>227</v>
      </c>
      <c r="I18" s="47" t="s">
        <v>223</v>
      </c>
      <c r="J18" s="47">
        <v>450674252</v>
      </c>
      <c r="K18" s="47" t="s">
        <v>80</v>
      </c>
      <c r="L18" s="46" t="s">
        <v>164</v>
      </c>
      <c r="M18" s="46">
        <v>413</v>
      </c>
      <c r="N18" s="57">
        <v>100</v>
      </c>
    </row>
    <row r="19" spans="1:15">
      <c r="C19" s="46">
        <v>413</v>
      </c>
      <c r="D19" s="46">
        <v>9210</v>
      </c>
      <c r="E19" s="46">
        <v>999</v>
      </c>
      <c r="F19" s="46">
        <v>2004369</v>
      </c>
      <c r="H19" s="46" t="s">
        <v>228</v>
      </c>
      <c r="I19" s="47" t="s">
        <v>223</v>
      </c>
      <c r="J19" s="47">
        <v>466555695</v>
      </c>
      <c r="K19" s="47" t="s">
        <v>80</v>
      </c>
      <c r="L19" s="46" t="s">
        <v>229</v>
      </c>
      <c r="M19" s="46">
        <v>413</v>
      </c>
      <c r="N19" s="57">
        <v>100</v>
      </c>
    </row>
    <row r="20" spans="1:15">
      <c r="C20" s="46">
        <v>413</v>
      </c>
      <c r="D20" s="46">
        <v>9210</v>
      </c>
      <c r="E20" s="46">
        <v>999</v>
      </c>
      <c r="F20" s="46">
        <v>2000021100</v>
      </c>
      <c r="G20" s="46" t="s">
        <v>75</v>
      </c>
      <c r="H20" s="46" t="s">
        <v>181</v>
      </c>
      <c r="I20" s="47" t="s">
        <v>72</v>
      </c>
      <c r="J20" s="47">
        <v>0</v>
      </c>
      <c r="N20" s="57">
        <v>82.5</v>
      </c>
    </row>
    <row r="21" spans="1:15">
      <c r="N21" s="57" t="s">
        <v>73</v>
      </c>
      <c r="O21" s="57">
        <v>823.62</v>
      </c>
    </row>
    <row r="22" spans="1:15">
      <c r="A22" s="54">
        <v>61</v>
      </c>
      <c r="B22" s="46" t="s">
        <v>230</v>
      </c>
    </row>
    <row r="23" spans="1:15">
      <c r="C23" s="46">
        <v>413</v>
      </c>
      <c r="D23" s="46">
        <v>9210</v>
      </c>
      <c r="E23" s="46">
        <v>999</v>
      </c>
      <c r="F23" s="46">
        <v>2000022900</v>
      </c>
      <c r="G23" s="46" t="s">
        <v>75</v>
      </c>
      <c r="H23" s="46" t="s">
        <v>231</v>
      </c>
      <c r="I23" s="47" t="s">
        <v>72</v>
      </c>
      <c r="J23" s="47">
        <v>0</v>
      </c>
      <c r="N23" s="57">
        <v>244.74</v>
      </c>
    </row>
    <row r="24" spans="1:15">
      <c r="N24" s="57" t="s">
        <v>73</v>
      </c>
      <c r="O24" s="57">
        <v>244.74</v>
      </c>
    </row>
    <row r="25" spans="1:15">
      <c r="A25" s="54">
        <v>62</v>
      </c>
      <c r="B25" s="46" t="s">
        <v>83</v>
      </c>
    </row>
    <row r="26" spans="1:15">
      <c r="C26" s="46">
        <v>413</v>
      </c>
      <c r="D26" s="46">
        <v>9210</v>
      </c>
      <c r="E26" s="46">
        <v>999</v>
      </c>
      <c r="F26" s="46">
        <v>2000014</v>
      </c>
      <c r="H26" s="46" t="s">
        <v>232</v>
      </c>
      <c r="I26" s="47">
        <v>199891</v>
      </c>
      <c r="J26" s="47">
        <v>21436</v>
      </c>
      <c r="K26" s="47" t="s">
        <v>80</v>
      </c>
      <c r="L26" s="46" t="s">
        <v>122</v>
      </c>
      <c r="M26" s="46">
        <v>413</v>
      </c>
      <c r="N26" s="57">
        <v>19.559999999999999</v>
      </c>
    </row>
    <row r="27" spans="1:15">
      <c r="C27" s="46">
        <v>413</v>
      </c>
      <c r="D27" s="46">
        <v>9210</v>
      </c>
      <c r="E27" s="46">
        <v>999</v>
      </c>
      <c r="F27" s="46">
        <v>2000906</v>
      </c>
      <c r="H27" s="46" t="s">
        <v>82</v>
      </c>
      <c r="I27" s="47" t="s">
        <v>233</v>
      </c>
      <c r="J27" s="47">
        <v>233230721</v>
      </c>
      <c r="K27" s="47" t="s">
        <v>80</v>
      </c>
      <c r="L27" s="46" t="s">
        <v>224</v>
      </c>
      <c r="M27" s="46">
        <v>413</v>
      </c>
      <c r="N27" s="57">
        <v>70.66</v>
      </c>
    </row>
    <row r="28" spans="1:15">
      <c r="C28" s="46">
        <v>413</v>
      </c>
      <c r="D28" s="46">
        <v>9210</v>
      </c>
      <c r="E28" s="46">
        <v>999</v>
      </c>
      <c r="F28" s="46">
        <v>2000962</v>
      </c>
      <c r="H28" s="46" t="s">
        <v>82</v>
      </c>
      <c r="I28" s="47" t="s">
        <v>233</v>
      </c>
      <c r="J28" s="47">
        <v>466555695</v>
      </c>
      <c r="K28" s="47" t="s">
        <v>80</v>
      </c>
      <c r="L28" s="46" t="s">
        <v>229</v>
      </c>
      <c r="M28" s="46">
        <v>413</v>
      </c>
      <c r="N28" s="57">
        <v>60.55</v>
      </c>
    </row>
    <row r="29" spans="1:15">
      <c r="C29" s="46">
        <v>413</v>
      </c>
      <c r="D29" s="46">
        <v>9210</v>
      </c>
      <c r="E29" s="46">
        <v>999</v>
      </c>
      <c r="F29" s="46">
        <v>2000208</v>
      </c>
      <c r="H29" s="46" t="s">
        <v>234</v>
      </c>
      <c r="I29" s="47" t="s">
        <v>235</v>
      </c>
      <c r="J29" s="47">
        <v>496927977</v>
      </c>
      <c r="K29" s="47" t="s">
        <v>80</v>
      </c>
      <c r="L29" s="46" t="s">
        <v>236</v>
      </c>
      <c r="M29" s="46">
        <v>413</v>
      </c>
      <c r="N29" s="57">
        <v>24.71</v>
      </c>
    </row>
    <row r="30" spans="1:15">
      <c r="C30" s="46">
        <v>413</v>
      </c>
      <c r="D30" s="46">
        <v>9210</v>
      </c>
      <c r="E30" s="46">
        <v>999</v>
      </c>
      <c r="F30" s="46">
        <v>2000224</v>
      </c>
      <c r="H30" s="46" t="s">
        <v>237</v>
      </c>
      <c r="I30" s="47" t="s">
        <v>235</v>
      </c>
      <c r="J30" s="47">
        <v>571336067</v>
      </c>
      <c r="K30" s="47" t="s">
        <v>80</v>
      </c>
      <c r="L30" s="46" t="s">
        <v>128</v>
      </c>
      <c r="M30" s="46">
        <v>413</v>
      </c>
      <c r="N30" s="57">
        <v>165.3</v>
      </c>
    </row>
    <row r="31" spans="1:15">
      <c r="C31" s="46">
        <v>413</v>
      </c>
      <c r="D31" s="46">
        <v>9210</v>
      </c>
      <c r="E31" s="46">
        <v>999</v>
      </c>
      <c r="F31" s="46">
        <v>2000021800</v>
      </c>
      <c r="G31" s="46" t="s">
        <v>75</v>
      </c>
      <c r="H31" s="46" t="s">
        <v>82</v>
      </c>
      <c r="I31" s="47" t="s">
        <v>72</v>
      </c>
      <c r="J31" s="47">
        <v>0</v>
      </c>
      <c r="N31" s="57">
        <v>60</v>
      </c>
    </row>
    <row r="32" spans="1:15">
      <c r="N32" s="57" t="s">
        <v>73</v>
      </c>
      <c r="O32" s="57">
        <v>400.78</v>
      </c>
    </row>
    <row r="33" spans="1:15">
      <c r="A33" s="54">
        <v>153</v>
      </c>
      <c r="B33" s="46" t="s">
        <v>238</v>
      </c>
    </row>
    <row r="34" spans="1:15">
      <c r="C34" s="46">
        <v>413</v>
      </c>
      <c r="D34" s="46">
        <v>9210</v>
      </c>
      <c r="E34" s="46">
        <v>999</v>
      </c>
      <c r="F34" s="46">
        <v>2000021800</v>
      </c>
      <c r="G34" s="46" t="s">
        <v>75</v>
      </c>
      <c r="H34" s="46" t="s">
        <v>239</v>
      </c>
      <c r="I34" s="47" t="s">
        <v>72</v>
      </c>
      <c r="J34" s="47">
        <v>0</v>
      </c>
      <c r="N34" s="57">
        <v>167.22</v>
      </c>
    </row>
    <row r="35" spans="1:15">
      <c r="N35" s="57" t="s">
        <v>73</v>
      </c>
      <c r="O35" s="57">
        <v>167.22</v>
      </c>
    </row>
    <row r="36" spans="1:15">
      <c r="A36" s="54">
        <v>165</v>
      </c>
      <c r="B36" s="46" t="s">
        <v>123</v>
      </c>
    </row>
    <row r="37" spans="1:15">
      <c r="C37" s="46">
        <v>413</v>
      </c>
      <c r="D37" s="46">
        <v>9210</v>
      </c>
      <c r="E37" s="46">
        <v>999</v>
      </c>
      <c r="F37" s="46">
        <v>2000021100</v>
      </c>
      <c r="G37" s="46" t="s">
        <v>75</v>
      </c>
      <c r="H37" s="46" t="s">
        <v>72</v>
      </c>
      <c r="I37" s="47" t="s">
        <v>72</v>
      </c>
      <c r="J37" s="47">
        <v>0</v>
      </c>
      <c r="N37" s="57">
        <v>22.65</v>
      </c>
    </row>
    <row r="38" spans="1:15">
      <c r="N38" s="57" t="s">
        <v>73</v>
      </c>
      <c r="O38" s="57">
        <v>22.65</v>
      </c>
    </row>
    <row r="39" spans="1:15">
      <c r="A39" s="54">
        <v>175</v>
      </c>
      <c r="B39" s="46" t="s">
        <v>85</v>
      </c>
    </row>
    <row r="40" spans="1:15">
      <c r="C40" s="46">
        <v>413</v>
      </c>
      <c r="D40" s="46">
        <v>9210</v>
      </c>
      <c r="E40" s="46">
        <v>999</v>
      </c>
      <c r="F40" s="46">
        <v>2000021100</v>
      </c>
      <c r="G40" s="46" t="s">
        <v>75</v>
      </c>
      <c r="H40" s="46" t="s">
        <v>194</v>
      </c>
      <c r="I40" s="47" t="s">
        <v>72</v>
      </c>
      <c r="J40" s="47">
        <v>0</v>
      </c>
      <c r="N40" s="57">
        <v>70.81</v>
      </c>
    </row>
    <row r="41" spans="1:15">
      <c r="N41" s="57" t="s">
        <v>73</v>
      </c>
      <c r="O41" s="57">
        <v>70.81</v>
      </c>
    </row>
    <row r="42" spans="1:15">
      <c r="A42" s="54">
        <v>552</v>
      </c>
      <c r="B42" s="46" t="s">
        <v>87</v>
      </c>
    </row>
    <row r="43" spans="1:15">
      <c r="C43" s="46">
        <v>413</v>
      </c>
      <c r="D43" s="46">
        <v>9260</v>
      </c>
      <c r="E43" s="46">
        <v>999</v>
      </c>
      <c r="F43" s="46" t="s">
        <v>218</v>
      </c>
      <c r="G43" s="46" t="s">
        <v>75</v>
      </c>
      <c r="H43" s="46" t="s">
        <v>219</v>
      </c>
      <c r="I43" s="47" t="s">
        <v>72</v>
      </c>
      <c r="J43" s="47" t="s">
        <v>72</v>
      </c>
      <c r="N43" s="57">
        <v>1548</v>
      </c>
    </row>
    <row r="44" spans="1:15">
      <c r="C44" s="46">
        <v>413</v>
      </c>
      <c r="D44" s="46">
        <v>9260</v>
      </c>
      <c r="E44" s="46">
        <v>999</v>
      </c>
      <c r="F44" s="46" t="s">
        <v>76</v>
      </c>
      <c r="G44" s="46" t="s">
        <v>75</v>
      </c>
      <c r="H44" s="46" t="s">
        <v>72</v>
      </c>
      <c r="I44" s="47" t="s">
        <v>77</v>
      </c>
      <c r="J44" s="47" t="s">
        <v>175</v>
      </c>
      <c r="N44" s="57">
        <v>1408.03</v>
      </c>
    </row>
    <row r="45" spans="1:15">
      <c r="C45" s="46">
        <v>413</v>
      </c>
      <c r="D45" s="46">
        <v>9260</v>
      </c>
      <c r="E45" s="46">
        <v>999</v>
      </c>
      <c r="F45" s="46" t="s">
        <v>78</v>
      </c>
      <c r="G45" s="46" t="s">
        <v>240</v>
      </c>
      <c r="H45" s="46" t="s">
        <v>241</v>
      </c>
      <c r="I45" s="47" t="s">
        <v>77</v>
      </c>
      <c r="J45" s="47" t="s">
        <v>156</v>
      </c>
      <c r="N45" s="57">
        <v>33.31</v>
      </c>
    </row>
    <row r="46" spans="1:15">
      <c r="C46" s="46">
        <v>413</v>
      </c>
      <c r="D46" s="46">
        <v>9260</v>
      </c>
      <c r="E46" s="46">
        <v>999</v>
      </c>
      <c r="F46" s="46" t="s">
        <v>78</v>
      </c>
      <c r="G46" s="46" t="s">
        <v>75</v>
      </c>
      <c r="H46" s="46" t="s">
        <v>72</v>
      </c>
      <c r="I46" s="47" t="s">
        <v>77</v>
      </c>
      <c r="J46" s="47" t="s">
        <v>156</v>
      </c>
      <c r="N46" s="57">
        <v>1061.82</v>
      </c>
    </row>
    <row r="47" spans="1:15">
      <c r="N47" s="57" t="s">
        <v>73</v>
      </c>
      <c r="O47" s="57">
        <v>4051.16</v>
      </c>
    </row>
    <row r="48" spans="1:15">
      <c r="A48" s="54">
        <v>557</v>
      </c>
      <c r="B48" s="46" t="s">
        <v>88</v>
      </c>
    </row>
    <row r="49" spans="1:15">
      <c r="C49" s="46">
        <v>413</v>
      </c>
      <c r="D49" s="46">
        <v>4081</v>
      </c>
      <c r="E49" s="46">
        <v>510</v>
      </c>
      <c r="F49" s="46" t="s">
        <v>76</v>
      </c>
      <c r="G49" s="46" t="s">
        <v>75</v>
      </c>
      <c r="H49" s="46" t="s">
        <v>72</v>
      </c>
      <c r="I49" s="47" t="s">
        <v>77</v>
      </c>
      <c r="J49" s="47" t="s">
        <v>175</v>
      </c>
      <c r="N49" s="57">
        <v>12.28</v>
      </c>
    </row>
    <row r="50" spans="1:15">
      <c r="C50" s="46">
        <v>413</v>
      </c>
      <c r="D50" s="46">
        <v>4081</v>
      </c>
      <c r="E50" s="46">
        <v>520</v>
      </c>
      <c r="F50" s="46" t="s">
        <v>218</v>
      </c>
      <c r="G50" s="46" t="s">
        <v>75</v>
      </c>
      <c r="H50" s="46" t="s">
        <v>219</v>
      </c>
      <c r="I50" s="47" t="s">
        <v>72</v>
      </c>
      <c r="J50" s="47" t="s">
        <v>72</v>
      </c>
      <c r="N50" s="57">
        <v>720</v>
      </c>
    </row>
    <row r="51" spans="1:15">
      <c r="C51" s="46">
        <v>413</v>
      </c>
      <c r="D51" s="46">
        <v>4081</v>
      </c>
      <c r="E51" s="46">
        <v>520</v>
      </c>
      <c r="F51" s="46" t="s">
        <v>76</v>
      </c>
      <c r="G51" s="46" t="s">
        <v>75</v>
      </c>
      <c r="H51" s="46" t="s">
        <v>72</v>
      </c>
      <c r="I51" s="47" t="s">
        <v>77</v>
      </c>
      <c r="J51" s="47" t="s">
        <v>175</v>
      </c>
      <c r="N51" s="57">
        <v>758.5</v>
      </c>
    </row>
    <row r="52" spans="1:15">
      <c r="C52" s="46">
        <v>413</v>
      </c>
      <c r="D52" s="46">
        <v>4081</v>
      </c>
      <c r="E52" s="46">
        <v>520</v>
      </c>
      <c r="F52" s="46" t="s">
        <v>78</v>
      </c>
      <c r="G52" s="46" t="s">
        <v>75</v>
      </c>
      <c r="H52" s="46" t="s">
        <v>72</v>
      </c>
      <c r="I52" s="47" t="s">
        <v>77</v>
      </c>
      <c r="J52" s="47" t="s">
        <v>156</v>
      </c>
      <c r="N52" s="57">
        <v>578.24</v>
      </c>
    </row>
    <row r="53" spans="1:15">
      <c r="C53" s="46">
        <v>413</v>
      </c>
      <c r="D53" s="46">
        <v>4081</v>
      </c>
      <c r="E53" s="46">
        <v>520</v>
      </c>
      <c r="F53" s="46" t="s">
        <v>78</v>
      </c>
      <c r="G53" s="46" t="s">
        <v>240</v>
      </c>
      <c r="H53" s="46" t="s">
        <v>241</v>
      </c>
      <c r="I53" s="47" t="s">
        <v>77</v>
      </c>
      <c r="J53" s="47" t="s">
        <v>156</v>
      </c>
      <c r="N53" s="57">
        <v>37.31</v>
      </c>
    </row>
    <row r="54" spans="1:15">
      <c r="N54" s="57" t="s">
        <v>73</v>
      </c>
      <c r="O54" s="57">
        <v>2106.33</v>
      </c>
    </row>
    <row r="55" spans="1:15">
      <c r="A55" s="54">
        <v>810</v>
      </c>
      <c r="B55" s="46" t="s">
        <v>89</v>
      </c>
    </row>
    <row r="56" spans="1:15">
      <c r="C56" s="46">
        <v>413</v>
      </c>
      <c r="D56" s="46">
        <v>9230</v>
      </c>
      <c r="E56" s="46">
        <v>999</v>
      </c>
      <c r="F56" s="46" t="s">
        <v>118</v>
      </c>
      <c r="G56" s="46" t="s">
        <v>75</v>
      </c>
      <c r="H56" s="46" t="s">
        <v>200</v>
      </c>
      <c r="I56" s="47" t="s">
        <v>72</v>
      </c>
      <c r="J56" s="47" t="s">
        <v>72</v>
      </c>
      <c r="N56" s="57">
        <v>3104.88</v>
      </c>
    </row>
    <row r="57" spans="1:15">
      <c r="N57" s="57" t="s">
        <v>73</v>
      </c>
      <c r="O57" s="57">
        <v>3104.88</v>
      </c>
    </row>
    <row r="58" spans="1:15">
      <c r="A58" s="54">
        <v>820</v>
      </c>
      <c r="B58" s="46" t="s">
        <v>165</v>
      </c>
    </row>
    <row r="59" spans="1:15">
      <c r="C59" s="46">
        <v>413</v>
      </c>
      <c r="D59" s="46">
        <v>9230</v>
      </c>
      <c r="E59" s="46">
        <v>999</v>
      </c>
      <c r="F59" s="46" t="s">
        <v>218</v>
      </c>
      <c r="G59" s="46" t="s">
        <v>75</v>
      </c>
      <c r="H59" s="46" t="s">
        <v>219</v>
      </c>
      <c r="I59" s="47" t="s">
        <v>72</v>
      </c>
      <c r="J59" s="47" t="s">
        <v>72</v>
      </c>
      <c r="N59" s="57">
        <v>2532</v>
      </c>
    </row>
    <row r="60" spans="1:15">
      <c r="N60" s="57" t="s">
        <v>73</v>
      </c>
      <c r="O60" s="57">
        <v>2532</v>
      </c>
    </row>
    <row r="61" spans="1:15">
      <c r="A61" s="54">
        <v>845</v>
      </c>
      <c r="B61" s="46" t="s">
        <v>90</v>
      </c>
    </row>
    <row r="62" spans="1:15">
      <c r="C62" s="46">
        <v>413</v>
      </c>
      <c r="D62" s="46">
        <v>9230</v>
      </c>
      <c r="E62" s="46">
        <v>999</v>
      </c>
      <c r="F62" s="46" t="s">
        <v>119</v>
      </c>
      <c r="G62" s="46" t="s">
        <v>75</v>
      </c>
      <c r="H62" s="46" t="s">
        <v>91</v>
      </c>
      <c r="I62" s="47" t="s">
        <v>72</v>
      </c>
      <c r="J62" s="47" t="s">
        <v>72</v>
      </c>
      <c r="N62" s="57">
        <v>20.25</v>
      </c>
    </row>
    <row r="63" spans="1:15">
      <c r="C63" s="46">
        <v>413</v>
      </c>
      <c r="D63" s="46">
        <v>9230</v>
      </c>
      <c r="E63" s="46">
        <v>999</v>
      </c>
      <c r="F63" s="46" t="s">
        <v>118</v>
      </c>
      <c r="G63" s="46" t="s">
        <v>75</v>
      </c>
      <c r="H63" s="46" t="s">
        <v>161</v>
      </c>
      <c r="I63" s="47" t="s">
        <v>72</v>
      </c>
      <c r="J63" s="47" t="s">
        <v>72</v>
      </c>
      <c r="N63" s="57">
        <v>2900</v>
      </c>
    </row>
    <row r="64" spans="1:15">
      <c r="C64" s="46">
        <v>413</v>
      </c>
      <c r="D64" s="46">
        <v>9230</v>
      </c>
      <c r="E64" s="46">
        <v>999</v>
      </c>
      <c r="F64" s="46" t="s">
        <v>119</v>
      </c>
      <c r="G64" s="46" t="s">
        <v>75</v>
      </c>
      <c r="H64" s="46" t="s">
        <v>94</v>
      </c>
      <c r="I64" s="47" t="s">
        <v>72</v>
      </c>
      <c r="J64" s="47" t="s">
        <v>72</v>
      </c>
      <c r="N64" s="57">
        <v>333.25</v>
      </c>
    </row>
    <row r="65" spans="3:14">
      <c r="C65" s="46">
        <v>413</v>
      </c>
      <c r="D65" s="46">
        <v>9230</v>
      </c>
      <c r="E65" s="46">
        <v>999</v>
      </c>
      <c r="F65" s="46" t="s">
        <v>119</v>
      </c>
      <c r="G65" s="46" t="s">
        <v>75</v>
      </c>
      <c r="H65" s="46" t="s">
        <v>162</v>
      </c>
      <c r="I65" s="47" t="s">
        <v>72</v>
      </c>
      <c r="J65" s="47" t="s">
        <v>72</v>
      </c>
      <c r="N65" s="57">
        <v>44.56</v>
      </c>
    </row>
    <row r="66" spans="3:14">
      <c r="C66" s="46">
        <v>413</v>
      </c>
      <c r="D66" s="46">
        <v>9230</v>
      </c>
      <c r="E66" s="46">
        <v>999</v>
      </c>
      <c r="F66" s="46" t="s">
        <v>118</v>
      </c>
      <c r="G66" s="46" t="s">
        <v>75</v>
      </c>
      <c r="H66" s="46" t="s">
        <v>93</v>
      </c>
      <c r="I66" s="47" t="s">
        <v>72</v>
      </c>
      <c r="J66" s="47" t="s">
        <v>72</v>
      </c>
      <c r="N66" s="57">
        <v>19.86</v>
      </c>
    </row>
    <row r="67" spans="3:14">
      <c r="C67" s="46">
        <v>413</v>
      </c>
      <c r="D67" s="46">
        <v>9230</v>
      </c>
      <c r="E67" s="46">
        <v>999</v>
      </c>
      <c r="F67" s="46" t="s">
        <v>118</v>
      </c>
      <c r="G67" s="46" t="s">
        <v>75</v>
      </c>
      <c r="H67" s="46" t="s">
        <v>138</v>
      </c>
      <c r="I67" s="47" t="s">
        <v>72</v>
      </c>
      <c r="J67" s="47" t="s">
        <v>72</v>
      </c>
      <c r="N67" s="57">
        <v>13.05</v>
      </c>
    </row>
    <row r="68" spans="3:14">
      <c r="C68" s="46">
        <v>413</v>
      </c>
      <c r="D68" s="46">
        <v>9230</v>
      </c>
      <c r="E68" s="46">
        <v>999</v>
      </c>
      <c r="F68" s="46" t="s">
        <v>118</v>
      </c>
      <c r="G68" s="46" t="s">
        <v>75</v>
      </c>
      <c r="H68" s="46" t="s">
        <v>95</v>
      </c>
      <c r="I68" s="47" t="s">
        <v>72</v>
      </c>
      <c r="J68" s="47" t="s">
        <v>72</v>
      </c>
      <c r="N68" s="57">
        <v>3.86</v>
      </c>
    </row>
    <row r="69" spans="3:14">
      <c r="C69" s="46">
        <v>413</v>
      </c>
      <c r="D69" s="46">
        <v>9230</v>
      </c>
      <c r="E69" s="46">
        <v>999</v>
      </c>
      <c r="F69" s="46" t="s">
        <v>118</v>
      </c>
      <c r="G69" s="46" t="s">
        <v>75</v>
      </c>
      <c r="H69" s="46" t="s">
        <v>92</v>
      </c>
      <c r="I69" s="47" t="s">
        <v>72</v>
      </c>
      <c r="J69" s="47" t="s">
        <v>72</v>
      </c>
      <c r="N69" s="57">
        <v>1.1499999999999999</v>
      </c>
    </row>
    <row r="70" spans="3:14">
      <c r="C70" s="46">
        <v>413</v>
      </c>
      <c r="D70" s="46">
        <v>9230</v>
      </c>
      <c r="E70" s="46">
        <v>999</v>
      </c>
      <c r="F70" s="46" t="s">
        <v>118</v>
      </c>
      <c r="G70" s="46" t="s">
        <v>75</v>
      </c>
      <c r="H70" s="46" t="s">
        <v>137</v>
      </c>
      <c r="I70" s="47" t="s">
        <v>72</v>
      </c>
      <c r="J70" s="47" t="s">
        <v>72</v>
      </c>
      <c r="N70" s="57">
        <v>0.95</v>
      </c>
    </row>
    <row r="71" spans="3:14">
      <c r="C71" s="46">
        <v>413</v>
      </c>
      <c r="D71" s="46">
        <v>9230</v>
      </c>
      <c r="E71" s="46">
        <v>999</v>
      </c>
      <c r="F71" s="46" t="s">
        <v>118</v>
      </c>
      <c r="G71" s="46" t="s">
        <v>75</v>
      </c>
      <c r="H71" s="46" t="s">
        <v>136</v>
      </c>
      <c r="I71" s="47" t="s">
        <v>72</v>
      </c>
      <c r="J71" s="47" t="s">
        <v>72</v>
      </c>
      <c r="N71" s="57">
        <v>0.95</v>
      </c>
    </row>
    <row r="72" spans="3:14">
      <c r="C72" s="46">
        <v>413</v>
      </c>
      <c r="D72" s="46">
        <v>9230</v>
      </c>
      <c r="E72" s="46">
        <v>999</v>
      </c>
      <c r="F72" s="46" t="s">
        <v>118</v>
      </c>
      <c r="G72" s="46" t="s">
        <v>75</v>
      </c>
      <c r="H72" s="46" t="s">
        <v>138</v>
      </c>
      <c r="I72" s="47" t="s">
        <v>72</v>
      </c>
      <c r="J72" s="47" t="s">
        <v>72</v>
      </c>
      <c r="N72" s="57">
        <v>0.26</v>
      </c>
    </row>
    <row r="73" spans="3:14">
      <c r="C73" s="46">
        <v>413</v>
      </c>
      <c r="D73" s="46">
        <v>9230</v>
      </c>
      <c r="E73" s="46">
        <v>999</v>
      </c>
      <c r="F73" s="46" t="s">
        <v>118</v>
      </c>
      <c r="G73" s="46" t="s">
        <v>75</v>
      </c>
      <c r="H73" s="46" t="s">
        <v>166</v>
      </c>
      <c r="I73" s="47" t="s">
        <v>72</v>
      </c>
      <c r="J73" s="47" t="s">
        <v>72</v>
      </c>
      <c r="N73" s="57">
        <v>225</v>
      </c>
    </row>
    <row r="74" spans="3:14">
      <c r="C74" s="46">
        <v>413</v>
      </c>
      <c r="D74" s="46">
        <v>9230</v>
      </c>
      <c r="E74" s="46">
        <v>999</v>
      </c>
      <c r="F74" s="46" t="s">
        <v>118</v>
      </c>
      <c r="G74" s="46" t="s">
        <v>75</v>
      </c>
      <c r="H74" s="46" t="s">
        <v>163</v>
      </c>
      <c r="I74" s="47" t="s">
        <v>72</v>
      </c>
      <c r="J74" s="47" t="s">
        <v>72</v>
      </c>
      <c r="N74" s="57">
        <v>139.44</v>
      </c>
    </row>
    <row r="75" spans="3:14">
      <c r="C75" s="46">
        <v>413</v>
      </c>
      <c r="D75" s="46">
        <v>9230</v>
      </c>
      <c r="E75" s="46">
        <v>999</v>
      </c>
      <c r="F75" s="46" t="s">
        <v>118</v>
      </c>
      <c r="G75" s="46" t="s">
        <v>75</v>
      </c>
      <c r="H75" s="46" t="s">
        <v>161</v>
      </c>
      <c r="I75" s="47" t="s">
        <v>72</v>
      </c>
      <c r="J75" s="47" t="s">
        <v>72</v>
      </c>
      <c r="N75" s="57">
        <v>58</v>
      </c>
    </row>
    <row r="76" spans="3:14">
      <c r="C76" s="46">
        <v>413</v>
      </c>
      <c r="D76" s="46">
        <v>9230</v>
      </c>
      <c r="E76" s="46">
        <v>999</v>
      </c>
      <c r="F76" s="46" t="s">
        <v>118</v>
      </c>
      <c r="G76" s="46" t="s">
        <v>75</v>
      </c>
      <c r="H76" s="46" t="s">
        <v>92</v>
      </c>
      <c r="I76" s="47" t="s">
        <v>72</v>
      </c>
      <c r="J76" s="47" t="s">
        <v>72</v>
      </c>
      <c r="N76" s="57">
        <v>57.33</v>
      </c>
    </row>
    <row r="77" spans="3:14">
      <c r="C77" s="46">
        <v>413</v>
      </c>
      <c r="D77" s="46">
        <v>9230</v>
      </c>
      <c r="E77" s="46">
        <v>999</v>
      </c>
      <c r="F77" s="46" t="s">
        <v>118</v>
      </c>
      <c r="G77" s="46" t="s">
        <v>75</v>
      </c>
      <c r="H77" s="46" t="s">
        <v>136</v>
      </c>
      <c r="I77" s="47" t="s">
        <v>72</v>
      </c>
      <c r="J77" s="47" t="s">
        <v>72</v>
      </c>
      <c r="N77" s="57">
        <v>47.25</v>
      </c>
    </row>
    <row r="78" spans="3:14">
      <c r="C78" s="46">
        <v>413</v>
      </c>
      <c r="D78" s="46">
        <v>9230</v>
      </c>
      <c r="E78" s="46">
        <v>999</v>
      </c>
      <c r="F78" s="46" t="s">
        <v>118</v>
      </c>
      <c r="G78" s="46" t="s">
        <v>75</v>
      </c>
      <c r="H78" s="46" t="s">
        <v>93</v>
      </c>
      <c r="I78" s="47" t="s">
        <v>72</v>
      </c>
      <c r="J78" s="47" t="s">
        <v>72</v>
      </c>
      <c r="N78" s="57">
        <v>993</v>
      </c>
    </row>
    <row r="79" spans="3:14">
      <c r="C79" s="46">
        <v>413</v>
      </c>
      <c r="D79" s="46">
        <v>9230</v>
      </c>
      <c r="E79" s="46">
        <v>999</v>
      </c>
      <c r="F79" s="46" t="s">
        <v>118</v>
      </c>
      <c r="G79" s="46" t="s">
        <v>75</v>
      </c>
      <c r="H79" s="46" t="s">
        <v>166</v>
      </c>
      <c r="I79" s="47" t="s">
        <v>72</v>
      </c>
      <c r="J79" s="47" t="s">
        <v>72</v>
      </c>
      <c r="N79" s="57">
        <v>687.15</v>
      </c>
    </row>
    <row r="80" spans="3:14">
      <c r="C80" s="46">
        <v>413</v>
      </c>
      <c r="D80" s="46">
        <v>9230</v>
      </c>
      <c r="E80" s="46">
        <v>999</v>
      </c>
      <c r="F80" s="46" t="s">
        <v>118</v>
      </c>
      <c r="G80" s="46" t="s">
        <v>75</v>
      </c>
      <c r="H80" s="46" t="s">
        <v>137</v>
      </c>
      <c r="I80" s="47" t="s">
        <v>72</v>
      </c>
      <c r="J80" s="47" t="s">
        <v>72</v>
      </c>
      <c r="N80" s="57">
        <v>47.25</v>
      </c>
    </row>
    <row r="81" spans="14:15">
      <c r="N81" s="57" t="s">
        <v>73</v>
      </c>
      <c r="O81" s="57">
        <v>5592.56</v>
      </c>
    </row>
    <row r="82" spans="14:15">
      <c r="N82" s="57" t="s">
        <v>96</v>
      </c>
      <c r="O82" s="57">
        <v>46224.21</v>
      </c>
    </row>
  </sheetData>
  <pageMargins left="0.25" right="0.25" top="1" bottom="1" header="0.5" footer="0.5"/>
  <pageSetup scale="64" fitToHeight="5" orientation="landscape" verticalDpi="300" r:id="rId1"/>
  <headerFooter alignWithMargins="0">
    <oddFooter>&amp;C&amp;P&amp;R&amp;A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IF(Input!$D$3&gt;='2632'!P$2,"Actual","Plan")</f>
        <v>Actual</v>
      </c>
      <c r="Q8" s="20"/>
      <c r="R8" s="19" t="str">
        <f>IF(Input!$D$3&gt;='2632'!R$2,"Actual","Plan")</f>
        <v>Actual</v>
      </c>
      <c r="S8" s="20"/>
      <c r="T8" s="19" t="str">
        <f>IF(Input!$D$3&gt;='2632'!T$2,"Actual","Plan")</f>
        <v>Plan</v>
      </c>
      <c r="U8" s="20"/>
      <c r="V8" s="19" t="str">
        <f>IF(Input!$D$3&gt;='2632'!V$2,"Actual","Plan")</f>
        <v>Plan</v>
      </c>
      <c r="W8" s="20"/>
      <c r="X8" s="19" t="str">
        <f>IF(Input!$D$3&gt;='2632'!X$2,"Actual","Plan")</f>
        <v>Plan</v>
      </c>
      <c r="Y8" s="20"/>
      <c r="Z8" s="19" t="str">
        <f>IF(Input!$D$3&gt;='2632'!Z$2,"Actual","Plan")</f>
        <v>Plan</v>
      </c>
      <c r="AA8" s="20"/>
      <c r="AB8" s="19" t="str">
        <f>IF(Input!$D$3&gt;='2632'!AB$2,"Actual","Plan")</f>
        <v>Plan</v>
      </c>
      <c r="AC8" s="20"/>
      <c r="AD8" s="19" t="str">
        <f>IF(Input!$D$3&gt;='2632'!AD$2,"Actual","Plan")</f>
        <v>Plan</v>
      </c>
      <c r="AE8" s="20"/>
      <c r="AF8" s="19" t="str">
        <f>IF(Input!$D$3&gt;='2632'!AF$2,"Actual","Plan")</f>
        <v>Plan</v>
      </c>
      <c r="AG8" s="20"/>
      <c r="AH8" s="19" t="str">
        <f>IF(Input!$D$3&gt;='2632'!AH$2,"Actual","Plan")</f>
        <v>Plan</v>
      </c>
      <c r="AI8" s="20"/>
      <c r="AJ8" s="19" t="str">
        <f>IF(Input!$D$3&gt;='2632'!AJ$2,"Actual","Plan")</f>
        <v>Plan</v>
      </c>
      <c r="AK8" s="20"/>
      <c r="AL8" s="19" t="str">
        <f>IF(Input!$D$3&gt;='2632'!AL$2,"Actual","Plan")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23160</v>
      </c>
      <c r="D10" s="23"/>
      <c r="E10" s="23">
        <f>_xll.HPVAL($A$1,E$3,$A10,E$2,E$4,$A$4)</f>
        <v>21500</v>
      </c>
      <c r="F10" s="23"/>
      <c r="G10" s="23">
        <f t="shared" ref="G10:G27" si="0">E10-C10</f>
        <v>-1660</v>
      </c>
      <c r="H10" s="23"/>
      <c r="I10" s="23">
        <f>_xll.HPVAL($A$1,I$3,$A10,I$2,I$4,$A$4)</f>
        <v>49340</v>
      </c>
      <c r="J10" s="23"/>
      <c r="K10" s="23">
        <f>_xll.HPVAL($A$1,K$3,$A10,K$2,K$4,$A$4)</f>
        <v>118250</v>
      </c>
      <c r="L10" s="23"/>
      <c r="M10" s="23">
        <f t="shared" ref="M10:M27" si="1">K10-I10</f>
        <v>68910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3</v>
      </c>
      <c r="U10" s="68"/>
      <c r="V10" s="67">
        <f>_xll.HPVAL($A$1,V$3,$P$1,V$2,$C$4,$A$4)</f>
        <v>2</v>
      </c>
      <c r="W10" s="68"/>
      <c r="X10" s="67">
        <f>_xll.HPVAL($A$1,X$3,$P$1,X$2,$C$4,$A$4)</f>
        <v>2</v>
      </c>
      <c r="Y10" s="68"/>
      <c r="Z10" s="67">
        <f>_xll.HPVAL($A$1,Z$3,$P$1,Z$2,$C$4,$A$4)</f>
        <v>2</v>
      </c>
      <c r="AA10" s="68"/>
      <c r="AB10" s="67">
        <f>_xll.HPVAL($A$1,AB$3,$P$1,AB$2,$C$4,$A$4)</f>
        <v>2</v>
      </c>
      <c r="AC10" s="68"/>
      <c r="AD10" s="67">
        <f>_xll.HPVAL($A$1,AD$3,$P$1,AD$2,$C$4,$A$4)</f>
        <v>2</v>
      </c>
      <c r="AE10" s="68"/>
      <c r="AF10" s="67">
        <f>_xll.HPVAL($A$1,AF$3,$P$1,AF$2,$C$4,$A$4)</f>
        <v>2</v>
      </c>
      <c r="AG10" s="68"/>
      <c r="AH10" s="67">
        <f>_xll.HPVAL($A$1,AH$3,$P$1,AH$2,$C$4,$A$4)</f>
        <v>2</v>
      </c>
      <c r="AI10" s="67"/>
      <c r="AJ10" s="67">
        <f>_xll.HPVAL($A$1,AJ$3,$P$1,AJ$2,$C$4,$A$4)</f>
        <v>2</v>
      </c>
      <c r="AK10" s="69"/>
      <c r="AL10" s="67">
        <f>_xll.HPVAL($A$1,AL$3,$P$1,AL$2,$C$4,$A$4)</f>
        <v>2</v>
      </c>
      <c r="AM10" s="68"/>
      <c r="AN10" s="68">
        <f>SUM(P10:AL10)</f>
        <v>21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4570</v>
      </c>
      <c r="D11" s="23"/>
      <c r="E11" s="23">
        <f>_xll.HPVAL($A$1,E$3,$A11,E$2,E$4,$A$4)</f>
        <v>4882.75</v>
      </c>
      <c r="F11" s="23"/>
      <c r="G11" s="23">
        <f t="shared" si="0"/>
        <v>312.75</v>
      </c>
      <c r="H11" s="23"/>
      <c r="I11" s="23">
        <f>_xll.HPVAL($A$1,I$3,$A11,I$2,I$4,$A$4)</f>
        <v>11555</v>
      </c>
      <c r="J11" s="23"/>
      <c r="K11" s="23">
        <f>_xll.HPVAL($A$1,K$3,$A11,K$2,K$4,$A$4)</f>
        <v>18306.375</v>
      </c>
      <c r="L11" s="23"/>
      <c r="M11" s="23">
        <f t="shared" si="1"/>
        <v>6751.375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2132</v>
      </c>
      <c r="D12" s="23"/>
      <c r="E12" s="23">
        <f>_xll.HPVAL($A$1,E$3,$A12,E$2,E$4,$A$4)</f>
        <v>1000</v>
      </c>
      <c r="F12" s="23"/>
      <c r="G12" s="23">
        <f t="shared" si="0"/>
        <v>-1132</v>
      </c>
      <c r="H12" s="23"/>
      <c r="I12" s="23">
        <f>_xll.HPVAL($A$1,I$3,$A12,I$2,I$4,$A$4)</f>
        <v>4277</v>
      </c>
      <c r="J12" s="23"/>
      <c r="K12" s="23">
        <f>_xll.HPVAL($A$1,K$3,$A12,K$2,K$4,$A$4)</f>
        <v>2000</v>
      </c>
      <c r="L12" s="23"/>
      <c r="M12" s="23">
        <f t="shared" si="1"/>
        <v>-2277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100</v>
      </c>
      <c r="F13" s="23"/>
      <c r="G13" s="23">
        <f t="shared" si="0"/>
        <v>100</v>
      </c>
      <c r="H13" s="23"/>
      <c r="I13" s="23">
        <f>_xll.HPVAL($A$1,I$3,$A13,I$2,I$4,$A$4)</f>
        <v>0</v>
      </c>
      <c r="J13" s="23"/>
      <c r="K13" s="23">
        <f>_xll.HPVAL($A$1,K$3,$A13,K$2,K$4,$A$4)</f>
        <v>200</v>
      </c>
      <c r="L13" s="23"/>
      <c r="M13" s="23">
        <f t="shared" si="1"/>
        <v>200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318</v>
      </c>
      <c r="D15" s="23"/>
      <c r="E15" s="23">
        <f>_xll.HPVAL($A$1,E$3,$A15,E$2,E$4,$A$4)</f>
        <v>50</v>
      </c>
      <c r="F15" s="23"/>
      <c r="G15" s="23">
        <f t="shared" si="0"/>
        <v>-268</v>
      </c>
      <c r="H15" s="23"/>
      <c r="I15" s="23">
        <f>_xll.HPVAL($A$1,I$3,$A15,I$2,I$4,$A$4)</f>
        <v>318</v>
      </c>
      <c r="J15" s="23"/>
      <c r="K15" s="23">
        <f>_xll.HPVAL($A$1,K$3,$A15,K$2,K$4,$A$4)</f>
        <v>100</v>
      </c>
      <c r="L15" s="23"/>
      <c r="M15" s="23">
        <f t="shared" si="1"/>
        <v>-218</v>
      </c>
      <c r="O15" s="18" t="s">
        <v>13</v>
      </c>
      <c r="P15" s="23">
        <f>_xll.HPVAL($A$1,P$3,$A10,P$2,P$4,$A$4)</f>
        <v>26180</v>
      </c>
      <c r="Q15" s="23"/>
      <c r="R15" s="23">
        <f>_xll.HPVAL($A$1,R$3,$A10,R$2,R$4,$A$4)</f>
        <v>23160</v>
      </c>
      <c r="S15" s="23"/>
      <c r="T15" s="23">
        <f>_xll.HPVAL($A$1,T$3,$A10,T$2,T$4,$A$4)</f>
        <v>21500</v>
      </c>
      <c r="U15" s="23"/>
      <c r="V15" s="23">
        <f>_xll.HPVAL($A$1,V$3,$A10,V$2,V$4,$A$4)</f>
        <v>19200</v>
      </c>
      <c r="W15" s="23"/>
      <c r="X15" s="23">
        <f>_xll.HPVAL($A$1,X$3,$A10,X$2,X$4,$A$4)</f>
        <v>15700</v>
      </c>
      <c r="Y15" s="23"/>
      <c r="Z15" s="23">
        <f>_xll.HPVAL($A$1,Z$3,$A10,Z$2,Z$4,$A$4)</f>
        <v>15700</v>
      </c>
      <c r="AA15" s="23"/>
      <c r="AB15" s="23">
        <f>_xll.HPVAL($A$1,AB$3,$A10,AB$2,AB$4,$A$4)</f>
        <v>30950</v>
      </c>
      <c r="AC15" s="23"/>
      <c r="AD15" s="23">
        <f>_xll.HPVAL($A$1,AD$3,$A10,AD$2,AD$4,$A$4)</f>
        <v>15700</v>
      </c>
      <c r="AE15" s="23"/>
      <c r="AF15" s="23">
        <f>_xll.HPVAL($A$1,AF$3,$A10,AF$2,AF$4,$A$4)</f>
        <v>15700</v>
      </c>
      <c r="AG15" s="23"/>
      <c r="AH15" s="23">
        <f>_xll.HPVAL($A$1,AH$3,$A10,AH$2,AH$4,$A$4)</f>
        <v>30950</v>
      </c>
      <c r="AI15" s="23"/>
      <c r="AJ15" s="23">
        <f>_xll.HPVAL($A$1,AJ$3,$A10,AJ$2,AJ$4,$A$4)</f>
        <v>15700</v>
      </c>
      <c r="AK15" s="23"/>
      <c r="AL15" s="23">
        <f>_xll.HPVAL($A$1,AL$3,$A10,AL$2,AL$4,$A$4)</f>
        <v>15700</v>
      </c>
      <c r="AM15" s="23"/>
      <c r="AN15" s="24">
        <f t="shared" ref="AN15:AN32" si="2">SUM(P15:AL15)</f>
        <v>246140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50</v>
      </c>
      <c r="F16" s="23"/>
      <c r="G16" s="23">
        <f t="shared" si="0"/>
        <v>50</v>
      </c>
      <c r="H16" s="23"/>
      <c r="I16" s="23">
        <f>_xll.HPVAL($A$1,I$3,$A16,I$2,I$4,$A$4)</f>
        <v>0</v>
      </c>
      <c r="J16" s="23"/>
      <c r="K16" s="23">
        <f>_xll.HPVAL($A$1,K$3,$A16,K$2,K$4,$A$4)</f>
        <v>100</v>
      </c>
      <c r="L16" s="23"/>
      <c r="M16" s="23">
        <f t="shared" si="1"/>
        <v>100</v>
      </c>
      <c r="O16" s="18" t="s">
        <v>15</v>
      </c>
      <c r="P16" s="23">
        <f>_xll.HPVAL($A$1,P$3,$A11,P$2,P$4,$A$4)</f>
        <v>6985</v>
      </c>
      <c r="Q16" s="23"/>
      <c r="R16" s="23">
        <f>_xll.HPVAL($A$1,R$3,$A11,R$2,R$4,$A$4)</f>
        <v>4570</v>
      </c>
      <c r="S16" s="23"/>
      <c r="T16" s="23">
        <f>_xll.HPVAL($A$1,T$3,$A11,T$2,T$4,$A$4)</f>
        <v>4882.75</v>
      </c>
      <c r="U16" s="23"/>
      <c r="V16" s="23">
        <f>_xll.HPVAL($A$1,V$3,$A11,V$2,V$4,$A$4)</f>
        <v>3807.5333333333328</v>
      </c>
      <c r="W16" s="23"/>
      <c r="X16" s="23">
        <f>_xll.HPVAL($A$1,X$3,$A11,X$2,X$4,$A$4)</f>
        <v>3410.2833333333328</v>
      </c>
      <c r="Y16" s="23"/>
      <c r="Z16" s="23">
        <f>_xll.HPVAL($A$1,Z$3,$A11,Z$2,Z$4,$A$4)</f>
        <v>3410.2833333333328</v>
      </c>
      <c r="AA16" s="23"/>
      <c r="AB16" s="23">
        <f>_xll.HPVAL($A$1,AB$3,$A11,AB$2,AB$4,$A$4)</f>
        <v>5141.1583333333328</v>
      </c>
      <c r="AC16" s="23"/>
      <c r="AD16" s="23">
        <f>_xll.HPVAL($A$1,AD$3,$A11,AD$2,AD$4,$A$4)</f>
        <v>3410.2833333333328</v>
      </c>
      <c r="AE16" s="23"/>
      <c r="AF16" s="23">
        <f>_xll.HPVAL($A$1,AF$3,$A11,AF$2,AF$4,$A$4)</f>
        <v>3410.2833333333328</v>
      </c>
      <c r="AG16" s="23"/>
      <c r="AH16" s="23">
        <f>_xll.HPVAL($A$1,AH$3,$A11,AH$2,AH$4,$A$4)</f>
        <v>5141.1583333333328</v>
      </c>
      <c r="AI16" s="23"/>
      <c r="AJ16" s="23">
        <f>_xll.HPVAL($A$1,AJ$3,$A11,AJ$2,AJ$4,$A$4)</f>
        <v>3410.2833333333328</v>
      </c>
      <c r="AK16" s="23"/>
      <c r="AL16" s="23">
        <f>_xll.HPVAL($A$1,AL$3,$A11,AL$2,AL$4,$A$4)</f>
        <v>3410.2833333333256</v>
      </c>
      <c r="AM16" s="23"/>
      <c r="AN16" s="24">
        <f t="shared" si="2"/>
        <v>50989.299999999988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2145</v>
      </c>
      <c r="Q17" s="23"/>
      <c r="R17" s="23">
        <f>_xll.HPVAL($A$1,R$3,$A12,R$2,R$4,$A$4)</f>
        <v>2132</v>
      </c>
      <c r="S17" s="23"/>
      <c r="T17" s="23">
        <f>_xll.HPVAL($A$1,T$3,$A12,T$2,T$4,$A$4)</f>
        <v>1000</v>
      </c>
      <c r="U17" s="23"/>
      <c r="V17" s="23">
        <f>_xll.HPVAL($A$1,V$3,$A12,V$2,V$4,$A$4)</f>
        <v>1000</v>
      </c>
      <c r="W17" s="23"/>
      <c r="X17" s="23">
        <f>_xll.HPVAL($A$1,X$3,$A12,X$2,X$4,$A$4)</f>
        <v>1000</v>
      </c>
      <c r="Y17" s="23"/>
      <c r="Z17" s="23">
        <f>_xll.HPVAL($A$1,Z$3,$A12,Z$2,Z$4,$A$4)</f>
        <v>1000</v>
      </c>
      <c r="AA17" s="23"/>
      <c r="AB17" s="23">
        <f>_xll.HPVAL($A$1,AB$3,$A12,AB$2,AB$4,$A$4)</f>
        <v>1000</v>
      </c>
      <c r="AC17" s="23"/>
      <c r="AD17" s="23">
        <f>_xll.HPVAL($A$1,AD$3,$A12,AD$2,AD$4,$A$4)</f>
        <v>1000</v>
      </c>
      <c r="AE17" s="23"/>
      <c r="AF17" s="23">
        <f>_xll.HPVAL($A$1,AF$3,$A12,AF$2,AF$4,$A$4)</f>
        <v>975</v>
      </c>
      <c r="AG17" s="23"/>
      <c r="AH17" s="23">
        <f>_xll.HPVAL($A$1,AH$3,$A12,AH$2,AH$4,$A$4)</f>
        <v>975</v>
      </c>
      <c r="AI17" s="23"/>
      <c r="AJ17" s="23">
        <f>_xll.HPVAL($A$1,AJ$3,$A12,AJ$2,AJ$4,$A$4)</f>
        <v>975</v>
      </c>
      <c r="AK17" s="23"/>
      <c r="AL17" s="23">
        <f>_xll.HPVAL($A$1,AL$3,$A12,AL$2,AL$4,$A$4)</f>
        <v>975</v>
      </c>
      <c r="AM17" s="23"/>
      <c r="AN17" s="24">
        <f t="shared" si="2"/>
        <v>14177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100</v>
      </c>
      <c r="U18" s="23"/>
      <c r="V18" s="23">
        <f>_xll.HPVAL($A$1,V$3,$A13,V$2,V$4,$A$4)</f>
        <v>100</v>
      </c>
      <c r="W18" s="23"/>
      <c r="X18" s="23">
        <f>_xll.HPVAL($A$1,X$3,$A13,X$2,X$4,$A$4)</f>
        <v>100</v>
      </c>
      <c r="Y18" s="23"/>
      <c r="Z18" s="23">
        <f>_xll.HPVAL($A$1,Z$3,$A13,Z$2,Z$4,$A$4)</f>
        <v>100</v>
      </c>
      <c r="AA18" s="23"/>
      <c r="AB18" s="23">
        <f>_xll.HPVAL($A$1,AB$3,$A13,AB$2,AB$4,$A$4)</f>
        <v>100</v>
      </c>
      <c r="AC18" s="23"/>
      <c r="AD18" s="23">
        <f>_xll.HPVAL($A$1,AD$3,$A13,AD$2,AD$4,$A$4)</f>
        <v>100</v>
      </c>
      <c r="AE18" s="23"/>
      <c r="AF18" s="23">
        <f>_xll.HPVAL($A$1,AF$3,$A13,AF$2,AF$4,$A$4)</f>
        <v>100</v>
      </c>
      <c r="AG18" s="23"/>
      <c r="AH18" s="23">
        <f>_xll.HPVAL($A$1,AH$3,$A13,AH$2,AH$4,$A$4)</f>
        <v>100</v>
      </c>
      <c r="AI18" s="23"/>
      <c r="AJ18" s="23">
        <f>_xll.HPVAL($A$1,AJ$3,$A13,AJ$2,AJ$4,$A$4)</f>
        <v>100</v>
      </c>
      <c r="AK18" s="23"/>
      <c r="AL18" s="23">
        <f>_xll.HPVAL($A$1,AL$3,$A13,AL$2,AL$4,$A$4)</f>
        <v>100</v>
      </c>
      <c r="AM18" s="23"/>
      <c r="AN18" s="24">
        <f t="shared" si="2"/>
        <v>1000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318</v>
      </c>
      <c r="S20" s="23"/>
      <c r="T20" s="23">
        <f>_xll.HPVAL($A$1,T$3,$A15,T$2,T$4,$A$4)</f>
        <v>50</v>
      </c>
      <c r="U20" s="23"/>
      <c r="V20" s="23">
        <f>_xll.HPVAL($A$1,V$3,$A15,V$2,V$4,$A$4)</f>
        <v>50</v>
      </c>
      <c r="W20" s="23"/>
      <c r="X20" s="23">
        <f>_xll.HPVAL($A$1,X$3,$A15,X$2,X$4,$A$4)</f>
        <v>50</v>
      </c>
      <c r="Y20" s="23"/>
      <c r="Z20" s="23">
        <f>_xll.HPVAL($A$1,Z$3,$A15,Z$2,Z$4,$A$4)</f>
        <v>50</v>
      </c>
      <c r="AA20" s="23"/>
      <c r="AB20" s="23">
        <f>_xll.HPVAL($A$1,AB$3,$A15,AB$2,AB$4,$A$4)</f>
        <v>50</v>
      </c>
      <c r="AC20" s="23"/>
      <c r="AD20" s="23">
        <f>_xll.HPVAL($A$1,AD$3,$A15,AD$2,AD$4,$A$4)</f>
        <v>50</v>
      </c>
      <c r="AE20" s="23"/>
      <c r="AF20" s="23">
        <f>_xll.HPVAL($A$1,AF$3,$A15,AF$2,AF$4,$A$4)</f>
        <v>50</v>
      </c>
      <c r="AG20" s="23"/>
      <c r="AH20" s="23">
        <f>_xll.HPVAL($A$1,AH$3,$A15,AH$2,AH$4,$A$4)</f>
        <v>50</v>
      </c>
      <c r="AI20" s="23"/>
      <c r="AJ20" s="23">
        <f>_xll.HPVAL($A$1,AJ$3,$A15,AJ$2,AJ$4,$A$4)</f>
        <v>50</v>
      </c>
      <c r="AK20" s="23"/>
      <c r="AL20" s="23">
        <f>_xll.HPVAL($A$1,AL$3,$A15,AL$2,AL$4,$A$4)</f>
        <v>50</v>
      </c>
      <c r="AM20" s="23"/>
      <c r="AN20" s="24">
        <f t="shared" si="2"/>
        <v>818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469</v>
      </c>
      <c r="D21" s="23"/>
      <c r="E21" s="23">
        <f>_xll.HPVAL($A$1,E$3,$A21,E$2,E$4,$A$4)</f>
        <v>1000</v>
      </c>
      <c r="F21" s="23"/>
      <c r="G21" s="23">
        <f t="shared" si="0"/>
        <v>531</v>
      </c>
      <c r="H21" s="23"/>
      <c r="I21" s="23">
        <f>_xll.HPVAL($A$1,I$3,$A21,I$2,I$4,$A$4)</f>
        <v>833</v>
      </c>
      <c r="J21" s="23"/>
      <c r="K21" s="23">
        <f>_xll.HPVAL($A$1,K$3,$A21,K$2,K$4,$A$4)</f>
        <v>2000</v>
      </c>
      <c r="L21" s="23"/>
      <c r="M21" s="23">
        <f t="shared" si="1"/>
        <v>1167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50</v>
      </c>
      <c r="U21" s="23"/>
      <c r="V21" s="23">
        <f>_xll.HPVAL($A$1,V$3,$A16,V$2,V$4,$A$4)</f>
        <v>50</v>
      </c>
      <c r="W21" s="23"/>
      <c r="X21" s="23">
        <f>_xll.HPVAL($A$1,X$3,$A16,X$2,X$4,$A$4)</f>
        <v>50</v>
      </c>
      <c r="Y21" s="23"/>
      <c r="Z21" s="23">
        <f>_xll.HPVAL($A$1,Z$3,$A16,Z$2,Z$4,$A$4)</f>
        <v>50</v>
      </c>
      <c r="AA21" s="23"/>
      <c r="AB21" s="23">
        <f>_xll.HPVAL($A$1,AB$3,$A16,AB$2,AB$4,$A$4)</f>
        <v>50</v>
      </c>
      <c r="AC21" s="23"/>
      <c r="AD21" s="23">
        <f>_xll.HPVAL($A$1,AD$3,$A16,AD$2,AD$4,$A$4)</f>
        <v>50</v>
      </c>
      <c r="AE21" s="23"/>
      <c r="AF21" s="23">
        <f>_xll.HPVAL($A$1,AF$3,$A16,AF$2,AF$4,$A$4)</f>
        <v>50</v>
      </c>
      <c r="AG21" s="23"/>
      <c r="AH21" s="23">
        <f>_xll.HPVAL($A$1,AH$3,$A16,AH$2,AH$4,$A$4)</f>
        <v>50</v>
      </c>
      <c r="AI21" s="23"/>
      <c r="AJ21" s="23">
        <f>_xll.HPVAL($A$1,AJ$3,$A16,AJ$2,AJ$4,$A$4)</f>
        <v>50</v>
      </c>
      <c r="AK21" s="23"/>
      <c r="AL21" s="23">
        <f>_xll.HPVAL($A$1,AL$3,$A16,AL$2,AL$4,$A$4)</f>
        <v>50</v>
      </c>
      <c r="AM21" s="23"/>
      <c r="AN21" s="24">
        <f t="shared" si="2"/>
        <v>500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1497</v>
      </c>
      <c r="D22" s="23"/>
      <c r="E22" s="23">
        <f>_xll.HPVAL($A$1,E$3,$A22,E$2,E$4,$A$4)</f>
        <v>2100</v>
      </c>
      <c r="F22" s="23"/>
      <c r="G22" s="23">
        <f t="shared" si="0"/>
        <v>603</v>
      </c>
      <c r="H22" s="23"/>
      <c r="I22" s="23">
        <f>_xll.HPVAL($A$1,I$3,$A22,I$2,I$4,$A$4)</f>
        <v>3333</v>
      </c>
      <c r="J22" s="23"/>
      <c r="K22" s="23">
        <f>_xll.HPVAL($A$1,K$3,$A22,K$2,K$4,$A$4)</f>
        <v>4200</v>
      </c>
      <c r="L22" s="23"/>
      <c r="M22" s="23">
        <f t="shared" si="1"/>
        <v>867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364</v>
      </c>
      <c r="Q26" s="23"/>
      <c r="R26" s="23">
        <f>_xll.HPVAL($A$1,R$3,$A21,R$2,R$4,$A$4)</f>
        <v>469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10833</v>
      </c>
    </row>
    <row r="27" spans="1:45" s="12" customFormat="1" ht="18" customHeight="1">
      <c r="B27" s="21" t="s">
        <v>40</v>
      </c>
      <c r="C27" s="23">
        <f>SUM(C10:C26)</f>
        <v>32146</v>
      </c>
      <c r="D27" s="23"/>
      <c r="E27" s="23">
        <f>SUM(E10:E26)</f>
        <v>30682.75</v>
      </c>
      <c r="F27" s="23"/>
      <c r="G27" s="23">
        <f t="shared" si="0"/>
        <v>-1463.25</v>
      </c>
      <c r="H27" s="23"/>
      <c r="I27" s="23">
        <f>SUM(I10:I26)</f>
        <v>69656</v>
      </c>
      <c r="J27" s="23"/>
      <c r="K27" s="23">
        <f>SUM(K10:K26)</f>
        <v>145156.375</v>
      </c>
      <c r="L27" s="23"/>
      <c r="M27" s="23">
        <f t="shared" si="1"/>
        <v>75500.375</v>
      </c>
      <c r="O27" s="18" t="s">
        <v>67</v>
      </c>
      <c r="P27" s="23">
        <f>_xll.HPVAL($A$1,P$3,$A22,P$2,P$4,$A$4)</f>
        <v>1836</v>
      </c>
      <c r="Q27" s="23"/>
      <c r="R27" s="23">
        <f>_xll.HPVAL($A$1,R$3,$A22,R$2,R$4,$A$4)</f>
        <v>1497</v>
      </c>
      <c r="S27" s="23"/>
      <c r="T27" s="23">
        <f>_xll.HPVAL($A$1,T$3,$A22,T$2,T$4,$A$4)</f>
        <v>2100</v>
      </c>
      <c r="U27" s="23"/>
      <c r="V27" s="23">
        <f>_xll.HPVAL($A$1,V$3,$A22,V$2,V$4,$A$4)</f>
        <v>2100</v>
      </c>
      <c r="W27" s="23"/>
      <c r="X27" s="23">
        <f>_xll.HPVAL($A$1,X$3,$A22,X$2,X$4,$A$4)</f>
        <v>2100</v>
      </c>
      <c r="Y27" s="23"/>
      <c r="Z27" s="23">
        <f>_xll.HPVAL($A$1,Z$3,$A22,Z$2,Z$4,$A$4)</f>
        <v>2100</v>
      </c>
      <c r="AA27" s="23"/>
      <c r="AB27" s="23">
        <f>_xll.HPVAL($A$1,AB$3,$A22,AB$2,AB$4,$A$4)</f>
        <v>2100</v>
      </c>
      <c r="AC27" s="23"/>
      <c r="AD27" s="23">
        <f>_xll.HPVAL($A$1,AD$3,$A22,AD$2,AD$4,$A$4)</f>
        <v>2100</v>
      </c>
      <c r="AE27" s="23"/>
      <c r="AF27" s="23">
        <f>_xll.HPVAL($A$1,AF$3,$A22,AF$2,AF$4,$A$4)</f>
        <v>2100</v>
      </c>
      <c r="AG27" s="23"/>
      <c r="AH27" s="23">
        <f>_xll.HPVAL($A$1,AH$3,$A22,AH$2,AH$4,$A$4)</f>
        <v>2100</v>
      </c>
      <c r="AI27" s="23"/>
      <c r="AJ27" s="23">
        <f>_xll.HPVAL($A$1,AJ$3,$A22,AJ$2,AJ$4,$A$4)</f>
        <v>2100</v>
      </c>
      <c r="AK27" s="23"/>
      <c r="AL27" s="23">
        <f>_xll.HPVAL($A$1,AL$3,$A22,AL$2,AL$4,$A$4)</f>
        <v>2100</v>
      </c>
      <c r="AM27" s="23"/>
      <c r="AN27" s="24">
        <f t="shared" si="2"/>
        <v>24333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32146</v>
      </c>
      <c r="D31" s="24"/>
      <c r="E31" s="24">
        <f>E27+E29</f>
        <v>30682.75</v>
      </c>
      <c r="F31" s="24"/>
      <c r="G31" s="24">
        <f>E31-C31</f>
        <v>-1463.25</v>
      </c>
      <c r="H31" s="24"/>
      <c r="I31" s="24">
        <f>I27+I29</f>
        <v>69656</v>
      </c>
      <c r="J31" s="24"/>
      <c r="K31" s="24">
        <f>K27+K29</f>
        <v>145156.375</v>
      </c>
      <c r="L31" s="24"/>
      <c r="M31" s="24">
        <f>K31-I31</f>
        <v>75500.375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37510</v>
      </c>
      <c r="Q32" s="24"/>
      <c r="R32" s="23">
        <f>SUM(R15:R31)</f>
        <v>32146</v>
      </c>
      <c r="S32" s="24"/>
      <c r="T32" s="23">
        <f>SUM(T15:T31)</f>
        <v>30682.75</v>
      </c>
      <c r="U32" s="24"/>
      <c r="V32" s="23">
        <f>SUM(V15:V31)</f>
        <v>27307.533333333333</v>
      </c>
      <c r="W32" s="24"/>
      <c r="X32" s="23">
        <f>SUM(X15:X31)</f>
        <v>23410.283333333333</v>
      </c>
      <c r="Y32" s="24"/>
      <c r="Z32" s="23">
        <f>SUM(Z15:Z31)</f>
        <v>23410.283333333333</v>
      </c>
      <c r="AA32" s="24"/>
      <c r="AB32" s="23">
        <f>SUM(AB15:AB31)</f>
        <v>40391.158333333333</v>
      </c>
      <c r="AC32" s="24"/>
      <c r="AD32" s="23">
        <f>SUM(AD15:AD31)</f>
        <v>23410.283333333333</v>
      </c>
      <c r="AE32" s="24"/>
      <c r="AF32" s="23">
        <f>SUM(AF15:AF31)</f>
        <v>23385.283333333333</v>
      </c>
      <c r="AG32" s="24"/>
      <c r="AH32" s="23">
        <f>SUM(AH15:AH31)</f>
        <v>40366.158333333333</v>
      </c>
      <c r="AI32" s="24"/>
      <c r="AJ32" s="23">
        <f>SUM(AJ15:AJ31)</f>
        <v>23385.283333333333</v>
      </c>
      <c r="AK32" s="24"/>
      <c r="AL32" s="23">
        <f>SUM(AL15:AL31)</f>
        <v>23385.283333333326</v>
      </c>
      <c r="AM32" s="24"/>
      <c r="AN32" s="24">
        <f t="shared" si="2"/>
        <v>348790.29999999993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37510</v>
      </c>
      <c r="Q36" s="24"/>
      <c r="R36" s="24">
        <f>R32+R34</f>
        <v>32146</v>
      </c>
      <c r="S36" s="24"/>
      <c r="T36" s="24">
        <f>T32+T34</f>
        <v>30682.75</v>
      </c>
      <c r="U36" s="24"/>
      <c r="V36" s="24">
        <f>V32+V34</f>
        <v>27307.533333333333</v>
      </c>
      <c r="W36" s="24"/>
      <c r="X36" s="24">
        <f>X32+X34</f>
        <v>23410.283333333333</v>
      </c>
      <c r="Y36" s="24"/>
      <c r="Z36" s="24">
        <f>Z32+Z34</f>
        <v>23410.283333333333</v>
      </c>
      <c r="AA36" s="24"/>
      <c r="AB36" s="24">
        <f>AB32+AB34</f>
        <v>40391.158333333333</v>
      </c>
      <c r="AC36" s="24"/>
      <c r="AD36" s="24">
        <f>AD32+AD34</f>
        <v>23410.283333333333</v>
      </c>
      <c r="AE36" s="24"/>
      <c r="AF36" s="24">
        <f>AF32+AF34</f>
        <v>23385.283333333333</v>
      </c>
      <c r="AG36" s="24"/>
      <c r="AH36" s="24">
        <f>AH32+AH34</f>
        <v>40366.158333333333</v>
      </c>
      <c r="AI36" s="24"/>
      <c r="AJ36" s="24">
        <f>AJ32+AJ34</f>
        <v>23385.283333333333</v>
      </c>
      <c r="AK36" s="24"/>
      <c r="AL36" s="24">
        <f>AL32+AL34</f>
        <v>23385.283333333326</v>
      </c>
      <c r="AM36" s="24"/>
      <c r="AN36" s="24">
        <f>AN32+AN34</f>
        <v>348790.29999999993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73"/>
  <sheetViews>
    <sheetView workbookViewId="0">
      <selection activeCell="B3" sqref="B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7.7109375" style="49" bestFit="1" customWidth="1"/>
    <col min="9" max="9" width="19.140625" style="65" bestFit="1" customWidth="1"/>
    <col min="10" max="10" width="14.140625" style="65" customWidth="1"/>
    <col min="11" max="11" width="2.140625" style="65" bestFit="1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12899.2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10261.35</v>
      </c>
    </row>
    <row r="6" spans="1:15">
      <c r="N6" s="61" t="s">
        <v>73</v>
      </c>
      <c r="O6" s="61">
        <v>23160.55</v>
      </c>
    </row>
    <row r="7" spans="1:15">
      <c r="A7" s="63">
        <v>51</v>
      </c>
      <c r="B7" s="49" t="s">
        <v>79</v>
      </c>
    </row>
    <row r="8" spans="1:15"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124</v>
      </c>
      <c r="I8" s="65" t="s">
        <v>72</v>
      </c>
      <c r="J8" s="65" t="s">
        <v>72</v>
      </c>
      <c r="N8" s="61">
        <v>-137.63999999999999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242</v>
      </c>
      <c r="I9" s="65" t="s">
        <v>72</v>
      </c>
      <c r="J9" s="65">
        <v>0</v>
      </c>
      <c r="N9" s="61">
        <v>289.47000000000003</v>
      </c>
    </row>
    <row r="10" spans="1:15">
      <c r="N10" s="61" t="s">
        <v>73</v>
      </c>
      <c r="O10" s="61">
        <v>151.83000000000001</v>
      </c>
    </row>
    <row r="11" spans="1:15">
      <c r="A11" s="63">
        <v>54</v>
      </c>
      <c r="B11" s="49" t="s">
        <v>81</v>
      </c>
    </row>
    <row r="12" spans="1:15">
      <c r="C12" s="49">
        <v>413</v>
      </c>
      <c r="D12" s="49">
        <v>9210</v>
      </c>
      <c r="E12" s="49">
        <v>999</v>
      </c>
      <c r="F12" s="49" t="s">
        <v>105</v>
      </c>
      <c r="G12" s="49" t="s">
        <v>75</v>
      </c>
      <c r="H12" s="49" t="s">
        <v>243</v>
      </c>
      <c r="I12" s="65" t="s">
        <v>72</v>
      </c>
      <c r="J12" s="65" t="s">
        <v>72</v>
      </c>
      <c r="N12" s="61">
        <v>-434.07</v>
      </c>
    </row>
    <row r="13" spans="1:15">
      <c r="C13" s="49">
        <v>413</v>
      </c>
      <c r="D13" s="49">
        <v>9210</v>
      </c>
      <c r="E13" s="49">
        <v>999</v>
      </c>
      <c r="F13" s="49">
        <v>2000021100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30</v>
      </c>
    </row>
    <row r="14" spans="1:15">
      <c r="N14" s="61" t="s">
        <v>73</v>
      </c>
      <c r="O14" s="61">
        <v>-404.07</v>
      </c>
    </row>
    <row r="15" spans="1:15">
      <c r="A15" s="63">
        <v>56</v>
      </c>
      <c r="B15" s="49" t="s">
        <v>132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244</v>
      </c>
      <c r="I16" s="65" t="s">
        <v>72</v>
      </c>
      <c r="J16" s="65">
        <v>0</v>
      </c>
      <c r="N16" s="61">
        <v>75</v>
      </c>
    </row>
    <row r="17" spans="1:15">
      <c r="C17" s="49">
        <v>413</v>
      </c>
      <c r="D17" s="49">
        <v>9210</v>
      </c>
      <c r="E17" s="49">
        <v>999</v>
      </c>
      <c r="F17" s="49" t="s">
        <v>76</v>
      </c>
      <c r="G17" s="49" t="s">
        <v>75</v>
      </c>
      <c r="H17" s="49" t="s">
        <v>72</v>
      </c>
      <c r="I17" s="65" t="s">
        <v>77</v>
      </c>
      <c r="J17" s="65" t="s">
        <v>175</v>
      </c>
      <c r="N17" s="61">
        <v>1203.5</v>
      </c>
    </row>
    <row r="18" spans="1:15">
      <c r="N18" s="61" t="s">
        <v>73</v>
      </c>
      <c r="O18" s="61">
        <v>1278.5</v>
      </c>
    </row>
    <row r="19" spans="1:15">
      <c r="A19" s="63">
        <v>62</v>
      </c>
      <c r="B19" s="49" t="s">
        <v>83</v>
      </c>
    </row>
    <row r="20" spans="1:15">
      <c r="C20" s="49">
        <v>413</v>
      </c>
      <c r="D20" s="49">
        <v>9210</v>
      </c>
      <c r="E20" s="49">
        <v>999</v>
      </c>
      <c r="F20" s="49" t="s">
        <v>105</v>
      </c>
      <c r="G20" s="49" t="s">
        <v>75</v>
      </c>
      <c r="H20" s="49" t="s">
        <v>243</v>
      </c>
      <c r="I20" s="65" t="s">
        <v>72</v>
      </c>
      <c r="J20" s="65" t="s">
        <v>72</v>
      </c>
      <c r="N20" s="61">
        <v>41.89</v>
      </c>
    </row>
    <row r="21" spans="1:15">
      <c r="C21" s="49">
        <v>413</v>
      </c>
      <c r="D21" s="49">
        <v>9210</v>
      </c>
      <c r="E21" s="49">
        <v>999</v>
      </c>
      <c r="F21" s="49" t="s">
        <v>105</v>
      </c>
      <c r="G21" s="49" t="s">
        <v>75</v>
      </c>
      <c r="H21" s="49" t="s">
        <v>243</v>
      </c>
      <c r="I21" s="65" t="s">
        <v>72</v>
      </c>
      <c r="J21" s="65" t="s">
        <v>72</v>
      </c>
      <c r="N21" s="61">
        <v>55.21</v>
      </c>
    </row>
    <row r="22" spans="1:15">
      <c r="C22" s="49">
        <v>413</v>
      </c>
      <c r="D22" s="49">
        <v>9210</v>
      </c>
      <c r="E22" s="49">
        <v>999</v>
      </c>
      <c r="F22" s="49" t="s">
        <v>105</v>
      </c>
      <c r="G22" s="49" t="s">
        <v>75</v>
      </c>
      <c r="H22" s="49" t="s">
        <v>243</v>
      </c>
      <c r="I22" s="65" t="s">
        <v>72</v>
      </c>
      <c r="J22" s="65" t="s">
        <v>72</v>
      </c>
      <c r="N22" s="61">
        <v>336.97</v>
      </c>
    </row>
    <row r="23" spans="1:15">
      <c r="C23" s="49">
        <v>413</v>
      </c>
      <c r="D23" s="49">
        <v>9210</v>
      </c>
      <c r="E23" s="49">
        <v>999</v>
      </c>
      <c r="F23" s="49">
        <v>2000939</v>
      </c>
      <c r="H23" s="49" t="s">
        <v>82</v>
      </c>
      <c r="I23" s="65" t="s">
        <v>233</v>
      </c>
      <c r="J23" s="65">
        <v>458133552</v>
      </c>
      <c r="K23" s="65" t="s">
        <v>80</v>
      </c>
      <c r="L23" s="49" t="s">
        <v>142</v>
      </c>
      <c r="M23" s="49">
        <v>413</v>
      </c>
      <c r="N23" s="61">
        <v>98</v>
      </c>
    </row>
    <row r="24" spans="1:15">
      <c r="C24" s="49">
        <v>413</v>
      </c>
      <c r="D24" s="49">
        <v>9210</v>
      </c>
      <c r="E24" s="49">
        <v>999</v>
      </c>
      <c r="F24" s="49">
        <v>2000939</v>
      </c>
      <c r="H24" s="49" t="s">
        <v>82</v>
      </c>
      <c r="I24" s="65" t="s">
        <v>233</v>
      </c>
      <c r="J24" s="65">
        <v>458133552</v>
      </c>
      <c r="K24" s="65" t="s">
        <v>80</v>
      </c>
      <c r="L24" s="49" t="s">
        <v>142</v>
      </c>
      <c r="M24" s="49">
        <v>413</v>
      </c>
      <c r="N24" s="61">
        <v>118.59</v>
      </c>
    </row>
    <row r="25" spans="1:15">
      <c r="C25" s="49">
        <v>413</v>
      </c>
      <c r="D25" s="49">
        <v>9210</v>
      </c>
      <c r="E25" s="49">
        <v>999</v>
      </c>
      <c r="F25" s="49">
        <v>2000021800</v>
      </c>
      <c r="G25" s="49" t="s">
        <v>75</v>
      </c>
      <c r="H25" s="49" t="s">
        <v>82</v>
      </c>
      <c r="I25" s="65" t="s">
        <v>72</v>
      </c>
      <c r="J25" s="65">
        <v>0</v>
      </c>
      <c r="N25" s="61">
        <v>300.89999999999998</v>
      </c>
    </row>
    <row r="26" spans="1:15">
      <c r="N26" s="61" t="s">
        <v>73</v>
      </c>
      <c r="O26" s="61">
        <v>951.56</v>
      </c>
    </row>
    <row r="27" spans="1:15">
      <c r="A27" s="63">
        <v>165</v>
      </c>
      <c r="B27" s="49" t="s">
        <v>123</v>
      </c>
    </row>
    <row r="28" spans="1:15">
      <c r="C28" s="49">
        <v>413</v>
      </c>
      <c r="D28" s="49">
        <v>9210</v>
      </c>
      <c r="E28" s="49">
        <v>999</v>
      </c>
      <c r="F28" s="49" t="s">
        <v>105</v>
      </c>
      <c r="G28" s="49" t="s">
        <v>75</v>
      </c>
      <c r="H28" s="49" t="s">
        <v>124</v>
      </c>
      <c r="I28" s="65" t="s">
        <v>72</v>
      </c>
      <c r="J28" s="65" t="s">
        <v>72</v>
      </c>
      <c r="N28" s="61">
        <v>190.85</v>
      </c>
    </row>
    <row r="29" spans="1:15">
      <c r="C29" s="49">
        <v>413</v>
      </c>
      <c r="D29" s="49">
        <v>9210</v>
      </c>
      <c r="E29" s="49">
        <v>999</v>
      </c>
      <c r="F29" s="49" t="s">
        <v>105</v>
      </c>
      <c r="G29" s="49" t="s">
        <v>75</v>
      </c>
      <c r="H29" s="49" t="s">
        <v>124</v>
      </c>
      <c r="I29" s="65" t="s">
        <v>72</v>
      </c>
      <c r="J29" s="65" t="s">
        <v>72</v>
      </c>
      <c r="N29" s="61">
        <v>-53.21</v>
      </c>
    </row>
    <row r="30" spans="1:15">
      <c r="C30" s="49">
        <v>413</v>
      </c>
      <c r="D30" s="49">
        <v>9210</v>
      </c>
      <c r="E30" s="49">
        <v>999</v>
      </c>
      <c r="F30" s="49">
        <v>2001624</v>
      </c>
      <c r="H30" s="49" t="s">
        <v>72</v>
      </c>
      <c r="I30" s="65" t="s">
        <v>245</v>
      </c>
      <c r="J30" s="65" t="s">
        <v>157</v>
      </c>
      <c r="K30" s="65">
        <v>0</v>
      </c>
      <c r="L30" s="49" t="s">
        <v>158</v>
      </c>
      <c r="M30" s="49">
        <v>413</v>
      </c>
      <c r="N30" s="61">
        <v>13.59</v>
      </c>
    </row>
    <row r="31" spans="1:15">
      <c r="C31" s="49">
        <v>413</v>
      </c>
      <c r="D31" s="49">
        <v>9210</v>
      </c>
      <c r="E31" s="49">
        <v>999</v>
      </c>
      <c r="F31" s="49">
        <v>2001624</v>
      </c>
      <c r="H31" s="49" t="s">
        <v>72</v>
      </c>
      <c r="I31" s="65" t="s">
        <v>245</v>
      </c>
      <c r="J31" s="65" t="s">
        <v>157</v>
      </c>
      <c r="K31" s="65">
        <v>0</v>
      </c>
      <c r="L31" s="49" t="s">
        <v>158</v>
      </c>
      <c r="M31" s="49">
        <v>413</v>
      </c>
      <c r="N31" s="61">
        <v>4.59</v>
      </c>
    </row>
    <row r="32" spans="1:15">
      <c r="C32" s="49">
        <v>413</v>
      </c>
      <c r="D32" s="49">
        <v>9210</v>
      </c>
      <c r="E32" s="49">
        <v>999</v>
      </c>
      <c r="F32" s="49">
        <v>2000022900</v>
      </c>
      <c r="G32" s="49" t="s">
        <v>75</v>
      </c>
      <c r="H32" s="49" t="s">
        <v>246</v>
      </c>
      <c r="I32" s="65" t="s">
        <v>72</v>
      </c>
      <c r="J32" s="65">
        <v>0</v>
      </c>
      <c r="N32" s="61">
        <v>70.36</v>
      </c>
    </row>
    <row r="33" spans="1:15">
      <c r="C33" s="49">
        <v>413</v>
      </c>
      <c r="D33" s="49">
        <v>9210</v>
      </c>
      <c r="E33" s="49">
        <v>999</v>
      </c>
      <c r="F33" s="49">
        <v>2000022500</v>
      </c>
      <c r="G33" s="49" t="s">
        <v>75</v>
      </c>
      <c r="H33" s="49" t="s">
        <v>247</v>
      </c>
      <c r="I33" s="65" t="s">
        <v>72</v>
      </c>
      <c r="J33" s="65">
        <v>0</v>
      </c>
      <c r="N33" s="61">
        <v>92.11</v>
      </c>
    </row>
    <row r="34" spans="1:15">
      <c r="N34" s="61" t="s">
        <v>73</v>
      </c>
      <c r="O34" s="61">
        <v>318.29000000000002</v>
      </c>
    </row>
    <row r="35" spans="1:15">
      <c r="A35" s="63">
        <v>175</v>
      </c>
      <c r="B35" s="49" t="s">
        <v>85</v>
      </c>
    </row>
    <row r="36" spans="1:15">
      <c r="C36" s="49">
        <v>413</v>
      </c>
      <c r="D36" s="49">
        <v>9210</v>
      </c>
      <c r="E36" s="49">
        <v>999</v>
      </c>
      <c r="F36" s="49">
        <v>2000022500</v>
      </c>
      <c r="G36" s="49" t="s">
        <v>75</v>
      </c>
      <c r="H36" s="49" t="s">
        <v>72</v>
      </c>
      <c r="I36" s="65" t="s">
        <v>72</v>
      </c>
      <c r="J36" s="65">
        <v>0</v>
      </c>
      <c r="N36" s="61">
        <v>121.89</v>
      </c>
    </row>
    <row r="37" spans="1:15">
      <c r="C37" s="49">
        <v>413</v>
      </c>
      <c r="D37" s="49">
        <v>9210</v>
      </c>
      <c r="E37" s="49">
        <v>999</v>
      </c>
      <c r="F37" s="49">
        <v>2000021100</v>
      </c>
      <c r="G37" s="49" t="s">
        <v>75</v>
      </c>
      <c r="H37" s="49" t="s">
        <v>194</v>
      </c>
      <c r="I37" s="65" t="s">
        <v>72</v>
      </c>
      <c r="J37" s="65">
        <v>0</v>
      </c>
      <c r="N37" s="61">
        <v>31.34</v>
      </c>
    </row>
    <row r="38" spans="1:15">
      <c r="N38" s="61" t="s">
        <v>73</v>
      </c>
      <c r="O38" s="61">
        <v>153.22999999999999</v>
      </c>
    </row>
    <row r="39" spans="1:15">
      <c r="A39" s="63">
        <v>552</v>
      </c>
      <c r="B39" s="49" t="s">
        <v>87</v>
      </c>
    </row>
    <row r="40" spans="1:15">
      <c r="C40" s="49">
        <v>413</v>
      </c>
      <c r="D40" s="49">
        <v>9260</v>
      </c>
      <c r="E40" s="49">
        <v>999</v>
      </c>
      <c r="F40" s="49" t="s">
        <v>76</v>
      </c>
      <c r="G40" s="49" t="s">
        <v>75</v>
      </c>
      <c r="H40" s="49" t="s">
        <v>72</v>
      </c>
      <c r="I40" s="65" t="s">
        <v>77</v>
      </c>
      <c r="J40" s="65" t="s">
        <v>175</v>
      </c>
      <c r="N40" s="61">
        <v>1573.38</v>
      </c>
    </row>
    <row r="41" spans="1:15">
      <c r="C41" s="49">
        <v>413</v>
      </c>
      <c r="D41" s="49">
        <v>9260</v>
      </c>
      <c r="E41" s="49">
        <v>999</v>
      </c>
      <c r="F41" s="49" t="s">
        <v>78</v>
      </c>
      <c r="G41" s="49" t="s">
        <v>75</v>
      </c>
      <c r="H41" s="49" t="s">
        <v>72</v>
      </c>
      <c r="I41" s="65" t="s">
        <v>77</v>
      </c>
      <c r="J41" s="65" t="s">
        <v>156</v>
      </c>
      <c r="N41" s="61">
        <v>1185.95</v>
      </c>
    </row>
    <row r="42" spans="1:15">
      <c r="N42" s="61" t="s">
        <v>73</v>
      </c>
      <c r="O42" s="61">
        <v>2759.33</v>
      </c>
    </row>
    <row r="43" spans="1:15">
      <c r="A43" s="63">
        <v>557</v>
      </c>
      <c r="B43" s="49" t="s">
        <v>88</v>
      </c>
    </row>
    <row r="44" spans="1:15">
      <c r="C44" s="49">
        <v>413</v>
      </c>
      <c r="D44" s="49">
        <v>4081</v>
      </c>
      <c r="E44" s="49">
        <v>500</v>
      </c>
      <c r="F44" s="49" t="s">
        <v>76</v>
      </c>
      <c r="G44" s="49" t="s">
        <v>75</v>
      </c>
      <c r="H44" s="49" t="s">
        <v>72</v>
      </c>
      <c r="I44" s="65" t="s">
        <v>77</v>
      </c>
      <c r="J44" s="65" t="s">
        <v>175</v>
      </c>
      <c r="N44" s="61">
        <v>38.700000000000003</v>
      </c>
    </row>
    <row r="45" spans="1:15">
      <c r="C45" s="49">
        <v>413</v>
      </c>
      <c r="D45" s="49">
        <v>4081</v>
      </c>
      <c r="E45" s="49">
        <v>500</v>
      </c>
      <c r="F45" s="49" t="s">
        <v>78</v>
      </c>
      <c r="G45" s="49" t="s">
        <v>75</v>
      </c>
      <c r="H45" s="49" t="s">
        <v>72</v>
      </c>
      <c r="I45" s="65" t="s">
        <v>77</v>
      </c>
      <c r="J45" s="65" t="s">
        <v>156</v>
      </c>
      <c r="N45" s="61">
        <v>11.77</v>
      </c>
    </row>
    <row r="46" spans="1:15">
      <c r="C46" s="49">
        <v>413</v>
      </c>
      <c r="D46" s="49">
        <v>4081</v>
      </c>
      <c r="E46" s="49">
        <v>510</v>
      </c>
      <c r="F46" s="49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33.68</v>
      </c>
    </row>
    <row r="47" spans="1:15">
      <c r="C47" s="49">
        <v>413</v>
      </c>
      <c r="D47" s="49">
        <v>4081</v>
      </c>
      <c r="E47" s="49">
        <v>510</v>
      </c>
      <c r="F47" s="49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11.6</v>
      </c>
    </row>
    <row r="48" spans="1:15">
      <c r="C48" s="49">
        <v>413</v>
      </c>
      <c r="D48" s="49">
        <v>4081</v>
      </c>
      <c r="E48" s="49">
        <v>520</v>
      </c>
      <c r="F48" s="49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1081.8900000000001</v>
      </c>
    </row>
    <row r="49" spans="1:15">
      <c r="C49" s="49">
        <v>413</v>
      </c>
      <c r="D49" s="49">
        <v>4081</v>
      </c>
      <c r="E49" s="49">
        <v>520</v>
      </c>
      <c r="F49" s="49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631.92999999999995</v>
      </c>
    </row>
    <row r="50" spans="1:15">
      <c r="N50" s="61" t="s">
        <v>73</v>
      </c>
      <c r="O50" s="61">
        <v>1809.57</v>
      </c>
    </row>
    <row r="51" spans="1:15">
      <c r="A51" s="63">
        <v>810</v>
      </c>
      <c r="B51" s="49" t="s">
        <v>89</v>
      </c>
    </row>
    <row r="52" spans="1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200</v>
      </c>
      <c r="I52" s="65" t="s">
        <v>72</v>
      </c>
      <c r="J52" s="65" t="s">
        <v>72</v>
      </c>
      <c r="N52" s="61">
        <v>1496.92</v>
      </c>
    </row>
    <row r="53" spans="1:15">
      <c r="N53" s="61" t="s">
        <v>73</v>
      </c>
      <c r="O53" s="61">
        <v>1496.92</v>
      </c>
    </row>
    <row r="54" spans="1:15">
      <c r="A54" s="63">
        <v>845</v>
      </c>
      <c r="B54" s="49" t="s">
        <v>90</v>
      </c>
    </row>
    <row r="55" spans="1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137</v>
      </c>
      <c r="I55" s="65" t="s">
        <v>72</v>
      </c>
      <c r="J55" s="65" t="s">
        <v>72</v>
      </c>
      <c r="N55" s="61">
        <v>5.25</v>
      </c>
    </row>
    <row r="56" spans="1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161</v>
      </c>
      <c r="I56" s="65" t="s">
        <v>72</v>
      </c>
      <c r="J56" s="65" t="s">
        <v>72</v>
      </c>
      <c r="N56" s="61">
        <v>3.9</v>
      </c>
    </row>
    <row r="57" spans="1:15">
      <c r="C57" s="49">
        <v>413</v>
      </c>
      <c r="D57" s="49">
        <v>9230</v>
      </c>
      <c r="E57" s="49">
        <v>999</v>
      </c>
      <c r="F57" s="49" t="s">
        <v>119</v>
      </c>
      <c r="G57" s="49" t="s">
        <v>75</v>
      </c>
      <c r="H57" s="49" t="s">
        <v>91</v>
      </c>
      <c r="I57" s="65" t="s">
        <v>72</v>
      </c>
      <c r="J57" s="65" t="s">
        <v>72</v>
      </c>
      <c r="N57" s="61">
        <v>4.5</v>
      </c>
    </row>
    <row r="58" spans="1:15">
      <c r="C58" s="49">
        <v>413</v>
      </c>
      <c r="D58" s="49">
        <v>9230</v>
      </c>
      <c r="E58" s="49">
        <v>999</v>
      </c>
      <c r="F58" s="49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5.25</v>
      </c>
    </row>
    <row r="59" spans="1:15">
      <c r="C59" s="49">
        <v>413</v>
      </c>
      <c r="D59" s="49">
        <v>9230</v>
      </c>
      <c r="E59" s="49">
        <v>999</v>
      </c>
      <c r="F59" s="49" t="s">
        <v>119</v>
      </c>
      <c r="G59" s="49" t="s">
        <v>75</v>
      </c>
      <c r="H59" s="49" t="s">
        <v>94</v>
      </c>
      <c r="I59" s="65" t="s">
        <v>72</v>
      </c>
      <c r="J59" s="65" t="s">
        <v>72</v>
      </c>
      <c r="N59" s="61">
        <v>43</v>
      </c>
    </row>
    <row r="60" spans="1:15">
      <c r="C60" s="49">
        <v>413</v>
      </c>
      <c r="D60" s="49">
        <v>9230</v>
      </c>
      <c r="E60" s="49">
        <v>999</v>
      </c>
      <c r="F60" s="49" t="s">
        <v>118</v>
      </c>
      <c r="G60" s="49" t="s">
        <v>75</v>
      </c>
      <c r="H60" s="49" t="s">
        <v>92</v>
      </c>
      <c r="I60" s="65" t="s">
        <v>72</v>
      </c>
      <c r="J60" s="65" t="s">
        <v>72</v>
      </c>
      <c r="N60" s="61">
        <v>0.22</v>
      </c>
    </row>
    <row r="61" spans="1:15">
      <c r="C61" s="49">
        <v>413</v>
      </c>
      <c r="D61" s="49">
        <v>9230</v>
      </c>
      <c r="E61" s="49">
        <v>999</v>
      </c>
      <c r="F61" s="49" t="s">
        <v>119</v>
      </c>
      <c r="G61" s="49" t="s">
        <v>75</v>
      </c>
      <c r="H61" s="49" t="s">
        <v>162</v>
      </c>
      <c r="I61" s="65" t="s">
        <v>72</v>
      </c>
      <c r="J61" s="65" t="s">
        <v>72</v>
      </c>
      <c r="N61" s="61">
        <v>11.14</v>
      </c>
    </row>
    <row r="62" spans="1:15">
      <c r="C62" s="49">
        <v>413</v>
      </c>
      <c r="D62" s="49">
        <v>9230</v>
      </c>
      <c r="E62" s="49">
        <v>999</v>
      </c>
      <c r="F62" s="49" t="s">
        <v>118</v>
      </c>
      <c r="G62" s="49" t="s">
        <v>75</v>
      </c>
      <c r="H62" s="49" t="s">
        <v>93</v>
      </c>
      <c r="I62" s="65" t="s">
        <v>72</v>
      </c>
      <c r="J62" s="65" t="s">
        <v>72</v>
      </c>
      <c r="N62" s="61">
        <v>3</v>
      </c>
    </row>
    <row r="63" spans="1:15">
      <c r="C63" s="49">
        <v>413</v>
      </c>
      <c r="D63" s="49">
        <v>9230</v>
      </c>
      <c r="E63" s="49">
        <v>999</v>
      </c>
      <c r="F63" s="49" t="s">
        <v>118</v>
      </c>
      <c r="G63" s="49" t="s">
        <v>75</v>
      </c>
      <c r="H63" s="49" t="s">
        <v>95</v>
      </c>
      <c r="I63" s="65" t="s">
        <v>72</v>
      </c>
      <c r="J63" s="65" t="s">
        <v>72</v>
      </c>
      <c r="N63" s="61">
        <v>0.83</v>
      </c>
    </row>
    <row r="64" spans="1:15">
      <c r="C64" s="49">
        <v>413</v>
      </c>
      <c r="D64" s="49">
        <v>9230</v>
      </c>
      <c r="E64" s="49">
        <v>999</v>
      </c>
      <c r="F64" s="49" t="s">
        <v>118</v>
      </c>
      <c r="G64" s="49" t="s">
        <v>75</v>
      </c>
      <c r="H64" s="49" t="s">
        <v>137</v>
      </c>
      <c r="I64" s="65" t="s">
        <v>72</v>
      </c>
      <c r="J64" s="65" t="s">
        <v>72</v>
      </c>
      <c r="N64" s="61">
        <v>0.11</v>
      </c>
    </row>
    <row r="65" spans="3:15"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136</v>
      </c>
      <c r="I65" s="65" t="s">
        <v>72</v>
      </c>
      <c r="J65" s="65" t="s">
        <v>72</v>
      </c>
      <c r="N65" s="61">
        <v>0.11</v>
      </c>
    </row>
    <row r="66" spans="3:15">
      <c r="C66" s="49">
        <v>413</v>
      </c>
      <c r="D66" s="49">
        <v>9230</v>
      </c>
      <c r="E66" s="49">
        <v>999</v>
      </c>
      <c r="F66" s="49" t="s">
        <v>118</v>
      </c>
      <c r="G66" s="49" t="s">
        <v>75</v>
      </c>
      <c r="H66" s="49" t="s">
        <v>138</v>
      </c>
      <c r="I66" s="65" t="s">
        <v>72</v>
      </c>
      <c r="J66" s="65" t="s">
        <v>72</v>
      </c>
      <c r="N66" s="61">
        <v>0.03</v>
      </c>
    </row>
    <row r="67" spans="3:15">
      <c r="C67" s="49">
        <v>413</v>
      </c>
      <c r="D67" s="49">
        <v>9230</v>
      </c>
      <c r="E67" s="49">
        <v>999</v>
      </c>
      <c r="F67" s="49" t="s">
        <v>118</v>
      </c>
      <c r="G67" s="49" t="s">
        <v>75</v>
      </c>
      <c r="H67" s="49" t="s">
        <v>92</v>
      </c>
      <c r="I67" s="65" t="s">
        <v>72</v>
      </c>
      <c r="J67" s="65" t="s">
        <v>72</v>
      </c>
      <c r="N67" s="61">
        <v>11.09</v>
      </c>
    </row>
    <row r="68" spans="3:15"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163</v>
      </c>
      <c r="I68" s="65" t="s">
        <v>72</v>
      </c>
      <c r="J68" s="65" t="s">
        <v>72</v>
      </c>
      <c r="N68" s="61">
        <v>34.86</v>
      </c>
    </row>
    <row r="69" spans="3:15"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161</v>
      </c>
      <c r="I69" s="65" t="s">
        <v>72</v>
      </c>
      <c r="J69" s="65" t="s">
        <v>72</v>
      </c>
      <c r="N69" s="61">
        <v>195</v>
      </c>
    </row>
    <row r="70" spans="3:15"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93</v>
      </c>
      <c r="I70" s="65" t="s">
        <v>72</v>
      </c>
      <c r="J70" s="65" t="s">
        <v>72</v>
      </c>
      <c r="N70" s="61">
        <v>150</v>
      </c>
    </row>
    <row r="71" spans="3:15"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1.45</v>
      </c>
    </row>
    <row r="72" spans="3:15">
      <c r="N72" s="61" t="s">
        <v>73</v>
      </c>
      <c r="O72" s="61">
        <v>469.74</v>
      </c>
    </row>
    <row r="73" spans="3:15">
      <c r="N73" s="61" t="s">
        <v>96</v>
      </c>
      <c r="O73" s="61">
        <v>32145.45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121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IF(Input!$D$3&gt;='2675'!P$2,"Actual","Plan")</f>
        <v>Actual</v>
      </c>
      <c r="Q8" s="20"/>
      <c r="R8" s="19" t="str">
        <f>IF(Input!$D$3&gt;='2675'!R$2,"Actual","Plan")</f>
        <v>Actual</v>
      </c>
      <c r="S8" s="20"/>
      <c r="T8" s="19" t="str">
        <f>IF(Input!$D$3&gt;='2675'!T$2,"Actual","Plan")</f>
        <v>Plan</v>
      </c>
      <c r="U8" s="20"/>
      <c r="V8" s="19" t="str">
        <f>IF(Input!$D$3&gt;='2675'!V$2,"Actual","Plan")</f>
        <v>Plan</v>
      </c>
      <c r="W8" s="20"/>
      <c r="X8" s="19" t="str">
        <f>IF(Input!$D$3&gt;='2675'!X$2,"Actual","Plan")</f>
        <v>Plan</v>
      </c>
      <c r="Y8" s="20"/>
      <c r="Z8" s="19" t="str">
        <f>IF(Input!$D$3&gt;='2675'!Z$2,"Actual","Plan")</f>
        <v>Plan</v>
      </c>
      <c r="AA8" s="20"/>
      <c r="AB8" s="19" t="str">
        <f>IF(Input!$D$3&gt;='2675'!AB$2,"Actual","Plan")</f>
        <v>Plan</v>
      </c>
      <c r="AC8" s="20"/>
      <c r="AD8" s="19" t="str">
        <f>IF(Input!$D$3&gt;='2675'!AD$2,"Actual","Plan")</f>
        <v>Plan</v>
      </c>
      <c r="AE8" s="20"/>
      <c r="AF8" s="19" t="str">
        <f>IF(Input!$D$3&gt;='2675'!AF$2,"Actual","Plan")</f>
        <v>Plan</v>
      </c>
      <c r="AG8" s="20"/>
      <c r="AH8" s="19" t="str">
        <f>IF(Input!$D$3&gt;='2675'!AH$2,"Actual","Plan")</f>
        <v>Plan</v>
      </c>
      <c r="AI8" s="20"/>
      <c r="AJ8" s="19" t="str">
        <f>IF(Input!$D$3&gt;='2675'!AJ$2,"Actual","Plan")</f>
        <v>Plan</v>
      </c>
      <c r="AK8" s="20"/>
      <c r="AL8" s="19" t="str">
        <f>IF(Input!$D$3&gt;='2675'!AL$2,"Actual","Plan")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13443</v>
      </c>
      <c r="D10" s="23"/>
      <c r="E10" s="23">
        <f>_xll.HPVAL($A$1,E$3,$A10,E$2,E$4,$A$4)</f>
        <v>18200</v>
      </c>
      <c r="F10" s="23"/>
      <c r="G10" s="23">
        <f t="shared" ref="G10:G27" si="0">E10-C10</f>
        <v>4757</v>
      </c>
      <c r="H10" s="23"/>
      <c r="I10" s="23">
        <f>_xll.HPVAL($A$1,I$3,$A10,I$2,I$4,$A$4)</f>
        <v>21364</v>
      </c>
      <c r="J10" s="23"/>
      <c r="K10" s="23">
        <f>_xll.HPVAL($A$1,K$3,$A10,K$2,K$4,$A$4)</f>
        <v>35700</v>
      </c>
      <c r="L10" s="23"/>
      <c r="M10" s="23">
        <f t="shared" ref="M10:M27" si="1">K10-I10</f>
        <v>14336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4</v>
      </c>
      <c r="U10" s="68"/>
      <c r="V10" s="67">
        <f>_xll.HPVAL($A$1,V$3,$P$1,V$2,$C$4,$A$4)</f>
        <v>4</v>
      </c>
      <c r="W10" s="68"/>
      <c r="X10" s="67">
        <f>_xll.HPVAL($A$1,X$3,$P$1,X$2,$C$4,$A$4)</f>
        <v>4</v>
      </c>
      <c r="Y10" s="68"/>
      <c r="Z10" s="67">
        <f>_xll.HPVAL($A$1,Z$3,$P$1,Z$2,$C$4,$A$4)</f>
        <v>4</v>
      </c>
      <c r="AA10" s="68"/>
      <c r="AB10" s="67">
        <f>_xll.HPVAL($A$1,AB$3,$P$1,AB$2,$C$4,$A$4)</f>
        <v>4</v>
      </c>
      <c r="AC10" s="68"/>
      <c r="AD10" s="67">
        <f>_xll.HPVAL($A$1,AD$3,$P$1,AD$2,$C$4,$A$4)</f>
        <v>4</v>
      </c>
      <c r="AE10" s="68"/>
      <c r="AF10" s="67">
        <f>_xll.HPVAL($A$1,AF$3,$P$1,AF$2,$C$4,$A$4)</f>
        <v>4</v>
      </c>
      <c r="AG10" s="68"/>
      <c r="AH10" s="67">
        <f>_xll.HPVAL($A$1,AH$3,$P$1,AH$2,$C$4,$A$4)</f>
        <v>4</v>
      </c>
      <c r="AI10" s="67"/>
      <c r="AJ10" s="67">
        <f>_xll.HPVAL($A$1,AJ$3,$P$1,AJ$2,$C$4,$A$4)</f>
        <v>4</v>
      </c>
      <c r="AK10" s="69"/>
      <c r="AL10" s="67">
        <f>_xll.HPVAL($A$1,AL$3,$P$1,AL$2,$C$4,$A$4)</f>
        <v>4</v>
      </c>
      <c r="AM10" s="68"/>
      <c r="AN10" s="68">
        <f>SUM(P10:AL10)</f>
        <v>40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3277</v>
      </c>
      <c r="D11" s="23"/>
      <c r="E11" s="23">
        <f>_xll.HPVAL($A$1,E$3,$A11,E$2,E$4,$A$4)</f>
        <v>4939.7000000000007</v>
      </c>
      <c r="F11" s="23"/>
      <c r="G11" s="23">
        <f t="shared" si="0"/>
        <v>1662.7000000000007</v>
      </c>
      <c r="H11" s="23"/>
      <c r="I11" s="23">
        <f>_xll.HPVAL($A$1,I$3,$A11,I$2,I$4,$A$4)</f>
        <v>10745</v>
      </c>
      <c r="J11" s="23"/>
      <c r="K11" s="23">
        <f>_xll.HPVAL($A$1,K$3,$A11,K$2,K$4,$A$4)</f>
        <v>9750.9500000000007</v>
      </c>
      <c r="L11" s="23"/>
      <c r="M11" s="23">
        <f t="shared" si="1"/>
        <v>-994.04999999999927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304</v>
      </c>
      <c r="D12" s="23"/>
      <c r="E12" s="23">
        <f>_xll.HPVAL($A$1,E$3,$A12,E$2,E$4,$A$4)</f>
        <v>370</v>
      </c>
      <c r="F12" s="23"/>
      <c r="G12" s="23">
        <f t="shared" si="0"/>
        <v>66</v>
      </c>
      <c r="H12" s="23"/>
      <c r="I12" s="23">
        <f>_xll.HPVAL($A$1,I$3,$A12,I$2,I$4,$A$4)</f>
        <v>982</v>
      </c>
      <c r="J12" s="23"/>
      <c r="K12" s="23">
        <f>_xll.HPVAL($A$1,K$3,$A12,K$2,K$4,$A$4)</f>
        <v>740</v>
      </c>
      <c r="L12" s="23"/>
      <c r="M12" s="23">
        <f t="shared" si="1"/>
        <v>-242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6345</v>
      </c>
      <c r="D14" s="23"/>
      <c r="E14" s="23">
        <f>_xll.HPVAL($A$1,E$3,$A14,E$2,E$4,$A$4)-_xll.HPVAL($A$1,E$3,$A25,E$2,E$4,$A$4)</f>
        <v>3100</v>
      </c>
      <c r="F14" s="23"/>
      <c r="G14" s="23">
        <f t="shared" si="0"/>
        <v>-3245</v>
      </c>
      <c r="H14" s="23"/>
      <c r="I14" s="23">
        <f>_xll.HPVAL($A$1,I$3,$A14,I$2,I$4,$A$4)-_xll.HPVAL($A$1,I$3,$A25,I$2,I$4,$A$4)</f>
        <v>9733</v>
      </c>
      <c r="J14" s="23"/>
      <c r="K14" s="23">
        <f>_xll.HPVAL($A$1,K$3,$A14,K$2,K$4,$A$4)-_xll.HPVAL($A$1,K$3,$A25,K$2,K$4,$A$4)</f>
        <v>6200</v>
      </c>
      <c r="L14" s="23"/>
      <c r="M14" s="23">
        <f t="shared" si="1"/>
        <v>-3533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14</v>
      </c>
      <c r="D15" s="23"/>
      <c r="E15" s="23">
        <f>_xll.HPVAL($A$1,E$3,$A15,E$2,E$4,$A$4)</f>
        <v>125</v>
      </c>
      <c r="F15" s="23"/>
      <c r="G15" s="23">
        <f t="shared" si="0"/>
        <v>111</v>
      </c>
      <c r="H15" s="23"/>
      <c r="I15" s="23">
        <f>_xll.HPVAL($A$1,I$3,$A15,I$2,I$4,$A$4)</f>
        <v>39</v>
      </c>
      <c r="J15" s="23"/>
      <c r="K15" s="23">
        <f>_xll.HPVAL($A$1,K$3,$A15,K$2,K$4,$A$4)</f>
        <v>250</v>
      </c>
      <c r="L15" s="23"/>
      <c r="M15" s="23">
        <f t="shared" si="1"/>
        <v>211</v>
      </c>
      <c r="O15" s="18" t="s">
        <v>13</v>
      </c>
      <c r="P15" s="23">
        <f>_xll.HPVAL($A$1,P$3,$A10,P$2,P$4,$A$4)</f>
        <v>7921</v>
      </c>
      <c r="Q15" s="23"/>
      <c r="R15" s="23">
        <f>_xll.HPVAL($A$1,R$3,$A10,R$2,R$4,$A$4)</f>
        <v>13443</v>
      </c>
      <c r="S15" s="23"/>
      <c r="T15" s="23">
        <f>_xll.HPVAL($A$1,T$3,$A10,T$2,T$4,$A$4)</f>
        <v>18200</v>
      </c>
      <c r="U15" s="23"/>
      <c r="V15" s="23">
        <f>_xll.HPVAL($A$1,V$3,$A10,V$2,V$4,$A$4)</f>
        <v>18200</v>
      </c>
      <c r="W15" s="23"/>
      <c r="X15" s="23">
        <f>_xll.HPVAL($A$1,X$3,$A10,X$2,X$4,$A$4)</f>
        <v>18200</v>
      </c>
      <c r="Y15" s="23"/>
      <c r="Z15" s="23">
        <f>_xll.HPVAL($A$1,Z$3,$A10,Z$2,Z$4,$A$4)</f>
        <v>18200</v>
      </c>
      <c r="AA15" s="23"/>
      <c r="AB15" s="23">
        <f>_xll.HPVAL($A$1,AB$3,$A10,AB$2,AB$4,$A$4)</f>
        <v>18200</v>
      </c>
      <c r="AC15" s="23"/>
      <c r="AD15" s="23">
        <f>_xll.HPVAL($A$1,AD$3,$A10,AD$2,AD$4,$A$4)</f>
        <v>18200</v>
      </c>
      <c r="AE15" s="23"/>
      <c r="AF15" s="23">
        <f>_xll.HPVAL($A$1,AF$3,$A10,AF$2,AF$4,$A$4)</f>
        <v>18200</v>
      </c>
      <c r="AG15" s="23"/>
      <c r="AH15" s="23">
        <f>_xll.HPVAL($A$1,AH$3,$A10,AH$2,AH$4,$A$4)</f>
        <v>18200</v>
      </c>
      <c r="AI15" s="23"/>
      <c r="AJ15" s="23">
        <f>_xll.HPVAL($A$1,AJ$3,$A10,AJ$2,AJ$4,$A$4)</f>
        <v>18200</v>
      </c>
      <c r="AK15" s="23"/>
      <c r="AL15" s="23">
        <f>_xll.HPVAL($A$1,AL$3,$A10,AL$2,AL$4,$A$4)</f>
        <v>18200</v>
      </c>
      <c r="AM15" s="23"/>
      <c r="AN15" s="24">
        <f t="shared" ref="AN15:AN32" si="2">SUM(P15:AL15)</f>
        <v>203364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7468</v>
      </c>
      <c r="Q16" s="23"/>
      <c r="R16" s="23">
        <f>_xll.HPVAL($A$1,R$3,$A11,R$2,R$4,$A$4)</f>
        <v>3277</v>
      </c>
      <c r="S16" s="23"/>
      <c r="T16" s="23">
        <f>_xll.HPVAL($A$1,T$3,$A11,T$2,T$4,$A$4)</f>
        <v>4939.7000000000007</v>
      </c>
      <c r="U16" s="23"/>
      <c r="V16" s="23">
        <f>_xll.HPVAL($A$1,V$3,$A11,V$2,V$4,$A$4)</f>
        <v>4939.6999999999971</v>
      </c>
      <c r="W16" s="23"/>
      <c r="X16" s="23">
        <f>_xll.HPVAL($A$1,X$3,$A11,X$2,X$4,$A$4)</f>
        <v>4939.7000000000007</v>
      </c>
      <c r="Y16" s="23"/>
      <c r="Z16" s="23">
        <f>_xll.HPVAL($A$1,Z$3,$A11,Z$2,Z$4,$A$4)</f>
        <v>4939.7000000000007</v>
      </c>
      <c r="AA16" s="23"/>
      <c r="AB16" s="23">
        <f>_xll.HPVAL($A$1,AB$3,$A11,AB$2,AB$4,$A$4)</f>
        <v>4939.7000000000044</v>
      </c>
      <c r="AC16" s="23"/>
      <c r="AD16" s="23">
        <f>_xll.HPVAL($A$1,AD$3,$A11,AD$2,AD$4,$A$4)</f>
        <v>4939.6999999999971</v>
      </c>
      <c r="AE16" s="23"/>
      <c r="AF16" s="23">
        <f>_xll.HPVAL($A$1,AF$3,$A11,AF$2,AF$4,$A$4)</f>
        <v>4939.7000000000044</v>
      </c>
      <c r="AG16" s="23"/>
      <c r="AH16" s="23">
        <f>_xll.HPVAL($A$1,AH$3,$A11,AH$2,AH$4,$A$4)</f>
        <v>4939.6999999999971</v>
      </c>
      <c r="AI16" s="23"/>
      <c r="AJ16" s="23">
        <f>_xll.HPVAL($A$1,AJ$3,$A11,AJ$2,AJ$4,$A$4)</f>
        <v>4939.6999999999971</v>
      </c>
      <c r="AK16" s="23"/>
      <c r="AL16" s="23">
        <f>_xll.HPVAL($A$1,AL$3,$A11,AL$2,AL$4,$A$4)</f>
        <v>4939.6999999999971</v>
      </c>
      <c r="AM16" s="23"/>
      <c r="AN16" s="24">
        <f t="shared" si="2"/>
        <v>60141.999999999993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678</v>
      </c>
      <c r="Q17" s="23"/>
      <c r="R17" s="23">
        <f>_xll.HPVAL($A$1,R$3,$A12,R$2,R$4,$A$4)</f>
        <v>304</v>
      </c>
      <c r="S17" s="23"/>
      <c r="T17" s="23">
        <f>_xll.HPVAL($A$1,T$3,$A12,T$2,T$4,$A$4)</f>
        <v>370</v>
      </c>
      <c r="U17" s="23"/>
      <c r="V17" s="23">
        <f>_xll.HPVAL($A$1,V$3,$A12,V$2,V$4,$A$4)</f>
        <v>370</v>
      </c>
      <c r="W17" s="23"/>
      <c r="X17" s="23">
        <f>_xll.HPVAL($A$1,X$3,$A12,X$2,X$4,$A$4)</f>
        <v>370</v>
      </c>
      <c r="Y17" s="23"/>
      <c r="Z17" s="23">
        <f>_xll.HPVAL($A$1,Z$3,$A12,Z$2,Z$4,$A$4)</f>
        <v>370</v>
      </c>
      <c r="AA17" s="23"/>
      <c r="AB17" s="23">
        <f>_xll.HPVAL($A$1,AB$3,$A12,AB$2,AB$4,$A$4)</f>
        <v>370</v>
      </c>
      <c r="AC17" s="23"/>
      <c r="AD17" s="23">
        <f>_xll.HPVAL($A$1,AD$3,$A12,AD$2,AD$4,$A$4)</f>
        <v>370</v>
      </c>
      <c r="AE17" s="23"/>
      <c r="AF17" s="23">
        <f>_xll.HPVAL($A$1,AF$3,$A12,AF$2,AF$4,$A$4)</f>
        <v>370</v>
      </c>
      <c r="AG17" s="23"/>
      <c r="AH17" s="23">
        <f>_xll.HPVAL($A$1,AH$3,$A12,AH$2,AH$4,$A$4)</f>
        <v>370</v>
      </c>
      <c r="AI17" s="23"/>
      <c r="AJ17" s="23">
        <f>_xll.HPVAL($A$1,AJ$3,$A12,AJ$2,AJ$4,$A$4)</f>
        <v>370</v>
      </c>
      <c r="AK17" s="23"/>
      <c r="AL17" s="23">
        <f>_xll.HPVAL($A$1,AL$3,$A12,AL$2,AL$4,$A$4)</f>
        <v>370</v>
      </c>
      <c r="AM17" s="23"/>
      <c r="AN17" s="24">
        <f t="shared" si="2"/>
        <v>4682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40</v>
      </c>
      <c r="F18" s="23"/>
      <c r="G18" s="23">
        <f t="shared" si="0"/>
        <v>40</v>
      </c>
      <c r="H18" s="23"/>
      <c r="I18" s="23">
        <f>_xll.HPVAL($A$1,I$3,$A18,I$2,I$4,$A$4)</f>
        <v>0</v>
      </c>
      <c r="J18" s="23"/>
      <c r="K18" s="23">
        <f>_xll.HPVAL($A$1,K$3,$A18,K$2,K$4,$A$4)</f>
        <v>80</v>
      </c>
      <c r="L18" s="23"/>
      <c r="M18" s="23">
        <f t="shared" si="1"/>
        <v>80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998</v>
      </c>
      <c r="J19" s="23"/>
      <c r="K19" s="23">
        <f>_xll.HPVAL($A$1,K$3,$A19,K$2,K$4,$A$4)</f>
        <v>0</v>
      </c>
      <c r="L19" s="23"/>
      <c r="M19" s="23">
        <f t="shared" si="1"/>
        <v>-998</v>
      </c>
      <c r="O19" s="18" t="s">
        <v>21</v>
      </c>
      <c r="P19" s="23">
        <f>_xll.HPVAL($A$1,P$3,$A14,P$2,P$4,$A$4)-_xll.HPVAL($A$1,P$3,$A25,P$2,P$4,$A$4)</f>
        <v>3388</v>
      </c>
      <c r="Q19" s="23"/>
      <c r="R19" s="23">
        <f>_xll.HPVAL($A$1,R$3,$A14,R$2,R$4,$A$4)-_xll.HPVAL($A$1,R$3,$A25,R$2,R$4,$A$4)</f>
        <v>6345</v>
      </c>
      <c r="S19" s="23"/>
      <c r="T19" s="23">
        <f>_xll.HPVAL($A$1,T$3,$A14,T$2,T$4,$A$4)-_xll.HPVAL($A$1,T$3,$A25,T$2,T$4,$A$4)</f>
        <v>3100</v>
      </c>
      <c r="U19" s="23"/>
      <c r="V19" s="23">
        <f>_xll.HPVAL($A$1,V$3,$A14,V$2,V$4,$A$4)-_xll.HPVAL($A$1,V$3,$A25,V$2,V$4,$A$4)</f>
        <v>3100</v>
      </c>
      <c r="W19" s="23"/>
      <c r="X19" s="23">
        <f>_xll.HPVAL($A$1,X$3,$A14,X$2,X$4,$A$4)-_xll.HPVAL($A$1,X$3,$A25,X$2,X$4,$A$4)</f>
        <v>3100</v>
      </c>
      <c r="Y19" s="23"/>
      <c r="Z19" s="23">
        <f>_xll.HPVAL($A$1,Z$3,$A14,Z$2,Z$4,$A$4)-_xll.HPVAL($A$1,Z$3,$A25,Z$2,Z$4,$A$4)</f>
        <v>3100</v>
      </c>
      <c r="AA19" s="23"/>
      <c r="AB19" s="23">
        <f>_xll.HPVAL($A$1,AB$3,$A14,AB$2,AB$4,$A$4)-_xll.HPVAL($A$1,AB$3,$A25,AB$2,AB$4,$A$4)</f>
        <v>3100</v>
      </c>
      <c r="AC19" s="23"/>
      <c r="AD19" s="23">
        <f>_xll.HPVAL($A$1,AD$3,$A14,AD$2,AD$4,$A$4)-_xll.HPVAL($A$1,AD$3,$A25,AD$2,AD$4,$A$4)</f>
        <v>3100</v>
      </c>
      <c r="AE19" s="23"/>
      <c r="AF19" s="23">
        <f>_xll.HPVAL($A$1,AF$3,$A14,AF$2,AF$4,$A$4)-_xll.HPVAL($A$1,AF$3,$A25,AF$2,AF$4,$A$4)</f>
        <v>3100</v>
      </c>
      <c r="AG19" s="23"/>
      <c r="AH19" s="23">
        <f>_xll.HPVAL($A$1,AH$3,$A14,AH$2,AH$4,$A$4)-_xll.HPVAL($A$1,AH$3,$A25,AH$2,AH$4,$A$4)</f>
        <v>3100</v>
      </c>
      <c r="AI19" s="23"/>
      <c r="AJ19" s="23">
        <f>_xll.HPVAL($A$1,AJ$3,$A14,AJ$2,AJ$4,$A$4)-_xll.HPVAL($A$1,AJ$3,$A25,AJ$2,AJ$4,$A$4)</f>
        <v>3100</v>
      </c>
      <c r="AK19" s="23"/>
      <c r="AL19" s="23">
        <f>_xll.HPVAL($A$1,AL$3,$A14,AL$2,AL$4,$A$4)-_xll.HPVAL($A$1,AL$3,$A25,AL$2,AL$4,$A$4)</f>
        <v>3100</v>
      </c>
      <c r="AM19" s="23"/>
      <c r="AN19" s="24">
        <f t="shared" si="2"/>
        <v>40733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25</v>
      </c>
      <c r="Q20" s="23"/>
      <c r="R20" s="23">
        <f>_xll.HPVAL($A$1,R$3,$A15,R$2,R$4,$A$4)</f>
        <v>14</v>
      </c>
      <c r="S20" s="23"/>
      <c r="T20" s="23">
        <f>_xll.HPVAL($A$1,T$3,$A15,T$2,T$4,$A$4)</f>
        <v>125</v>
      </c>
      <c r="U20" s="23"/>
      <c r="V20" s="23">
        <f>_xll.HPVAL($A$1,V$3,$A15,V$2,V$4,$A$4)</f>
        <v>125</v>
      </c>
      <c r="W20" s="23"/>
      <c r="X20" s="23">
        <f>_xll.HPVAL($A$1,X$3,$A15,X$2,X$4,$A$4)</f>
        <v>125</v>
      </c>
      <c r="Y20" s="23"/>
      <c r="Z20" s="23">
        <f>_xll.HPVAL($A$1,Z$3,$A15,Z$2,Z$4,$A$4)</f>
        <v>125</v>
      </c>
      <c r="AA20" s="23"/>
      <c r="AB20" s="23">
        <f>_xll.HPVAL($A$1,AB$3,$A15,AB$2,AB$4,$A$4)</f>
        <v>125</v>
      </c>
      <c r="AC20" s="23"/>
      <c r="AD20" s="23">
        <f>_xll.HPVAL($A$1,AD$3,$A15,AD$2,AD$4,$A$4)</f>
        <v>125</v>
      </c>
      <c r="AE20" s="23"/>
      <c r="AF20" s="23">
        <f>_xll.HPVAL($A$1,AF$3,$A15,AF$2,AF$4,$A$4)</f>
        <v>125</v>
      </c>
      <c r="AG20" s="23"/>
      <c r="AH20" s="23">
        <f>_xll.HPVAL($A$1,AH$3,$A15,AH$2,AH$4,$A$4)</f>
        <v>125</v>
      </c>
      <c r="AI20" s="23"/>
      <c r="AJ20" s="23">
        <f>_xll.HPVAL($A$1,AJ$3,$A15,AJ$2,AJ$4,$A$4)</f>
        <v>125</v>
      </c>
      <c r="AK20" s="23"/>
      <c r="AL20" s="23">
        <f>_xll.HPVAL($A$1,AL$3,$A15,AL$2,AL$4,$A$4)</f>
        <v>125</v>
      </c>
      <c r="AM20" s="23"/>
      <c r="AN20" s="24">
        <f t="shared" si="2"/>
        <v>1289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1000</v>
      </c>
      <c r="F21" s="23"/>
      <c r="G21" s="23">
        <f t="shared" si="0"/>
        <v>1000</v>
      </c>
      <c r="H21" s="23"/>
      <c r="I21" s="23">
        <f>_xll.HPVAL($A$1,I$3,$A21,I$2,I$4,$A$4)</f>
        <v>0</v>
      </c>
      <c r="J21" s="23"/>
      <c r="K21" s="23">
        <f>_xll.HPVAL($A$1,K$3,$A21,K$2,K$4,$A$4)</f>
        <v>2000</v>
      </c>
      <c r="L21" s="23"/>
      <c r="M21" s="23">
        <f t="shared" si="1"/>
        <v>2000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254</v>
      </c>
      <c r="D22" s="23"/>
      <c r="E22" s="23">
        <f>_xll.HPVAL($A$1,E$3,$A22,E$2,E$4,$A$4)</f>
        <v>1900</v>
      </c>
      <c r="F22" s="23"/>
      <c r="G22" s="23">
        <f t="shared" si="0"/>
        <v>1646</v>
      </c>
      <c r="H22" s="23"/>
      <c r="I22" s="23">
        <f>_xll.HPVAL($A$1,I$3,$A22,I$2,I$4,$A$4)</f>
        <v>1404</v>
      </c>
      <c r="J22" s="23"/>
      <c r="K22" s="23">
        <f>_xll.HPVAL($A$1,K$3,$A22,K$2,K$4,$A$4)</f>
        <v>3800</v>
      </c>
      <c r="L22" s="23"/>
      <c r="M22" s="23">
        <f t="shared" si="1"/>
        <v>2396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1266</v>
      </c>
      <c r="D23" s="23"/>
      <c r="E23" s="23">
        <f>_xll.HPVAL($A$1,E$3,$A23,E$2,E$4,$A$4)-_xll.HPVAL($A$1,E$3,$A29,E$2,E$4,$A$4)</f>
        <v>50</v>
      </c>
      <c r="F23" s="23"/>
      <c r="G23" s="23">
        <f t="shared" si="0"/>
        <v>-1216</v>
      </c>
      <c r="H23" s="23"/>
      <c r="I23" s="23">
        <f>_xll.HPVAL($A$1,I$3,$A23,I$2,I$4,$A$4)-_xll.HPVAL($A$1,I$3,$A29,I$2,I$4,$A$4)</f>
        <v>1266</v>
      </c>
      <c r="J23" s="23"/>
      <c r="K23" s="23">
        <f>_xll.HPVAL($A$1,K$3,$A23,K$2,K$4,$A$4)-_xll.HPVAL($A$1,K$3,$A29,K$2,K$4,$A$4)</f>
        <v>100</v>
      </c>
      <c r="L23" s="23"/>
      <c r="M23" s="23">
        <f t="shared" si="1"/>
        <v>-1166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40</v>
      </c>
      <c r="U23" s="23"/>
      <c r="V23" s="23">
        <f>_xll.HPVAL($A$1,V$3,$A18,V$2,V$4,$A$4)</f>
        <v>40</v>
      </c>
      <c r="W23" s="23"/>
      <c r="X23" s="23">
        <f>_xll.HPVAL($A$1,X$3,$A18,X$2,X$4,$A$4)</f>
        <v>40</v>
      </c>
      <c r="Y23" s="23"/>
      <c r="Z23" s="23">
        <f>_xll.HPVAL($A$1,Z$3,$A18,Z$2,Z$4,$A$4)</f>
        <v>40</v>
      </c>
      <c r="AA23" s="23"/>
      <c r="AB23" s="23">
        <f>_xll.HPVAL($A$1,AB$3,$A18,AB$2,AB$4,$A$4)</f>
        <v>40</v>
      </c>
      <c r="AC23" s="23"/>
      <c r="AD23" s="23">
        <f>_xll.HPVAL($A$1,AD$3,$A18,AD$2,AD$4,$A$4)</f>
        <v>40</v>
      </c>
      <c r="AE23" s="23"/>
      <c r="AF23" s="23">
        <f>_xll.HPVAL($A$1,AF$3,$A18,AF$2,AF$4,$A$4)</f>
        <v>40</v>
      </c>
      <c r="AG23" s="23"/>
      <c r="AH23" s="23">
        <f>_xll.HPVAL($A$1,AH$3,$A18,AH$2,AH$4,$A$4)</f>
        <v>40</v>
      </c>
      <c r="AI23" s="23"/>
      <c r="AJ23" s="23">
        <f>_xll.HPVAL($A$1,AJ$3,$A18,AJ$2,AJ$4,$A$4)</f>
        <v>40</v>
      </c>
      <c r="AK23" s="23"/>
      <c r="AL23" s="23">
        <f>_xll.HPVAL($A$1,AL$3,$A18,AL$2,AL$4,$A$4)</f>
        <v>40</v>
      </c>
      <c r="AM23" s="23"/>
      <c r="AN23" s="24">
        <f t="shared" si="2"/>
        <v>400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998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998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10000</v>
      </c>
    </row>
    <row r="27" spans="1:45" s="12" customFormat="1" ht="18" customHeight="1">
      <c r="B27" s="21" t="s">
        <v>40</v>
      </c>
      <c r="C27" s="23">
        <f>SUM(C10:C26)</f>
        <v>24903</v>
      </c>
      <c r="D27" s="23"/>
      <c r="E27" s="23">
        <f>SUM(E10:E26)</f>
        <v>29724.7</v>
      </c>
      <c r="F27" s="23"/>
      <c r="G27" s="23">
        <f t="shared" si="0"/>
        <v>4821.7000000000007</v>
      </c>
      <c r="H27" s="23"/>
      <c r="I27" s="23">
        <f>SUM(I10:I26)</f>
        <v>46531</v>
      </c>
      <c r="J27" s="23"/>
      <c r="K27" s="23">
        <f>SUM(K10:K26)</f>
        <v>58620.95</v>
      </c>
      <c r="L27" s="23"/>
      <c r="M27" s="23">
        <f t="shared" si="1"/>
        <v>12089.949999999997</v>
      </c>
      <c r="O27" s="18" t="s">
        <v>67</v>
      </c>
      <c r="P27" s="23">
        <f>_xll.HPVAL($A$1,P$3,$A22,P$2,P$4,$A$4)</f>
        <v>1150</v>
      </c>
      <c r="Q27" s="23"/>
      <c r="R27" s="23">
        <f>_xll.HPVAL($A$1,R$3,$A22,R$2,R$4,$A$4)</f>
        <v>254</v>
      </c>
      <c r="S27" s="23"/>
      <c r="T27" s="23">
        <f>_xll.HPVAL($A$1,T$3,$A22,T$2,T$4,$A$4)</f>
        <v>1900</v>
      </c>
      <c r="U27" s="23"/>
      <c r="V27" s="23">
        <f>_xll.HPVAL($A$1,V$3,$A22,V$2,V$4,$A$4)</f>
        <v>1900</v>
      </c>
      <c r="W27" s="23"/>
      <c r="X27" s="23">
        <f>_xll.HPVAL($A$1,X$3,$A22,X$2,X$4,$A$4)</f>
        <v>1900</v>
      </c>
      <c r="Y27" s="23"/>
      <c r="Z27" s="23">
        <f>_xll.HPVAL($A$1,Z$3,$A22,Z$2,Z$4,$A$4)</f>
        <v>1900</v>
      </c>
      <c r="AA27" s="23"/>
      <c r="AB27" s="23">
        <f>_xll.HPVAL($A$1,AB$3,$A22,AB$2,AB$4,$A$4)</f>
        <v>1900</v>
      </c>
      <c r="AC27" s="23"/>
      <c r="AD27" s="23">
        <f>_xll.HPVAL($A$1,AD$3,$A22,AD$2,AD$4,$A$4)</f>
        <v>1900</v>
      </c>
      <c r="AE27" s="23"/>
      <c r="AF27" s="23">
        <f>_xll.HPVAL($A$1,AF$3,$A22,AF$2,AF$4,$A$4)</f>
        <v>1900</v>
      </c>
      <c r="AG27" s="23"/>
      <c r="AH27" s="23">
        <f>_xll.HPVAL($A$1,AH$3,$A22,AH$2,AH$4,$A$4)</f>
        <v>1900</v>
      </c>
      <c r="AI27" s="23"/>
      <c r="AJ27" s="23">
        <f>_xll.HPVAL($A$1,AJ$3,$A22,AJ$2,AJ$4,$A$4)</f>
        <v>1900</v>
      </c>
      <c r="AK27" s="23"/>
      <c r="AL27" s="23">
        <f>_xll.HPVAL($A$1,AL$3,$A22,AL$2,AL$4,$A$4)</f>
        <v>1900</v>
      </c>
      <c r="AM27" s="23"/>
      <c r="AN27" s="24">
        <f t="shared" si="2"/>
        <v>20404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1266</v>
      </c>
      <c r="S28" s="23"/>
      <c r="T28" s="23">
        <f>_xll.HPVAL($A$1,T$3,$A23,T$2,T$4,$A$4)-_xll.HPVAL($A$1,T$3,$A29,T$2,T$4,$A$4)</f>
        <v>50</v>
      </c>
      <c r="U28" s="23"/>
      <c r="V28" s="23">
        <f>_xll.HPVAL($A$1,V$3,$A23,V$2,V$4,$A$4)-_xll.HPVAL($A$1,V$3,$A29,V$2,V$4,$A$4)</f>
        <v>50</v>
      </c>
      <c r="W28" s="23"/>
      <c r="X28" s="23">
        <f>_xll.HPVAL($A$1,X$3,$A23,X$2,X$4,$A$4)-_xll.HPVAL($A$1,X$3,$A29,X$2,X$4,$A$4)</f>
        <v>50</v>
      </c>
      <c r="Y28" s="23"/>
      <c r="Z28" s="23">
        <f>_xll.HPVAL($A$1,Z$3,$A23,Z$2,Z$4,$A$4)-_xll.HPVAL($A$1,Z$3,$A29,Z$2,Z$4,$A$4)</f>
        <v>50</v>
      </c>
      <c r="AA28" s="23"/>
      <c r="AB28" s="23">
        <f>_xll.HPVAL($A$1,AB$3,$A23,AB$2,AB$4,$A$4)-_xll.HPVAL($A$1,AB$3,$A29,AB$2,AB$4,$A$4)</f>
        <v>50</v>
      </c>
      <c r="AC28" s="23"/>
      <c r="AD28" s="23">
        <f>_xll.HPVAL($A$1,AD$3,$A23,AD$2,AD$4,$A$4)-_xll.HPVAL($A$1,AD$3,$A29,AD$2,AD$4,$A$4)</f>
        <v>50</v>
      </c>
      <c r="AE28" s="23"/>
      <c r="AF28" s="23">
        <f>_xll.HPVAL($A$1,AF$3,$A23,AF$2,AF$4,$A$4)-_xll.HPVAL($A$1,AF$3,$A29,AF$2,AF$4,$A$4)</f>
        <v>50</v>
      </c>
      <c r="AG28" s="23"/>
      <c r="AH28" s="23">
        <f>_xll.HPVAL($A$1,AH$3,$A23,AH$2,AH$4,$A$4)-_xll.HPVAL($A$1,AH$3,$A29,AH$2,AH$4,$A$4)</f>
        <v>50</v>
      </c>
      <c r="AI28" s="23"/>
      <c r="AJ28" s="23">
        <f>_xll.HPVAL($A$1,AJ$3,$A23,AJ$2,AJ$4,$A$4)-_xll.HPVAL($A$1,AJ$3,$A29,AJ$2,AJ$4,$A$4)</f>
        <v>50</v>
      </c>
      <c r="AK28" s="23"/>
      <c r="AL28" s="23">
        <f>_xll.HPVAL($A$1,AL$3,$A23,AL$2,AL$4,$A$4)-_xll.HPVAL($A$1,AL$3,$A29,AL$2,AL$4,$A$4)</f>
        <v>50</v>
      </c>
      <c r="AM28" s="23"/>
      <c r="AN28" s="24">
        <f t="shared" si="2"/>
        <v>1766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24903</v>
      </c>
      <c r="D31" s="24"/>
      <c r="E31" s="24">
        <f>E27+E29</f>
        <v>29724.7</v>
      </c>
      <c r="F31" s="24"/>
      <c r="G31" s="24">
        <f>E31-C31</f>
        <v>4821.7000000000007</v>
      </c>
      <c r="H31" s="24"/>
      <c r="I31" s="24">
        <f>I27+I29</f>
        <v>46531</v>
      </c>
      <c r="J31" s="24"/>
      <c r="K31" s="24">
        <f>K27+K29</f>
        <v>58620.95</v>
      </c>
      <c r="L31" s="24"/>
      <c r="M31" s="24">
        <f>K31-I31</f>
        <v>12089.949999999997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21628</v>
      </c>
      <c r="Q32" s="24"/>
      <c r="R32" s="23">
        <f>SUM(R15:R31)</f>
        <v>24903</v>
      </c>
      <c r="S32" s="24"/>
      <c r="T32" s="23">
        <f>SUM(T15:T31)</f>
        <v>29724.7</v>
      </c>
      <c r="U32" s="24"/>
      <c r="V32" s="23">
        <f>SUM(V15:V31)</f>
        <v>29724.699999999997</v>
      </c>
      <c r="W32" s="24"/>
      <c r="X32" s="23">
        <f>SUM(X15:X31)</f>
        <v>29724.7</v>
      </c>
      <c r="Y32" s="24"/>
      <c r="Z32" s="23">
        <f>SUM(Z15:Z31)</f>
        <v>29724.7</v>
      </c>
      <c r="AA32" s="24"/>
      <c r="AB32" s="23">
        <f>SUM(AB15:AB31)</f>
        <v>29724.700000000004</v>
      </c>
      <c r="AC32" s="24"/>
      <c r="AD32" s="23">
        <f>SUM(AD15:AD31)</f>
        <v>29724.699999999997</v>
      </c>
      <c r="AE32" s="24"/>
      <c r="AF32" s="23">
        <f>SUM(AF15:AF31)</f>
        <v>29724.700000000004</v>
      </c>
      <c r="AG32" s="24"/>
      <c r="AH32" s="23">
        <f>SUM(AH15:AH31)</f>
        <v>29724.699999999997</v>
      </c>
      <c r="AI32" s="24"/>
      <c r="AJ32" s="23">
        <f>SUM(AJ15:AJ31)</f>
        <v>29724.699999999997</v>
      </c>
      <c r="AK32" s="24"/>
      <c r="AL32" s="23">
        <f>SUM(AL15:AL31)</f>
        <v>29724.699999999997</v>
      </c>
      <c r="AM32" s="24"/>
      <c r="AN32" s="24">
        <f t="shared" si="2"/>
        <v>343778.00000000006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21628</v>
      </c>
      <c r="Q36" s="24"/>
      <c r="R36" s="24">
        <f>R32+R34</f>
        <v>24903</v>
      </c>
      <c r="S36" s="24"/>
      <c r="T36" s="24">
        <f>T32+T34</f>
        <v>29724.7</v>
      </c>
      <c r="U36" s="24"/>
      <c r="V36" s="24">
        <f>V32+V34</f>
        <v>29724.699999999997</v>
      </c>
      <c r="W36" s="24"/>
      <c r="X36" s="24">
        <f>X32+X34</f>
        <v>29724.7</v>
      </c>
      <c r="Y36" s="24"/>
      <c r="Z36" s="24">
        <f>Z32+Z34</f>
        <v>29724.7</v>
      </c>
      <c r="AA36" s="24"/>
      <c r="AB36" s="24">
        <f>AB32+AB34</f>
        <v>29724.700000000004</v>
      </c>
      <c r="AC36" s="24"/>
      <c r="AD36" s="24">
        <f>AD32+AD34</f>
        <v>29724.699999999997</v>
      </c>
      <c r="AE36" s="24"/>
      <c r="AF36" s="24">
        <f>AF32+AF34</f>
        <v>29724.700000000004</v>
      </c>
      <c r="AG36" s="24"/>
      <c r="AH36" s="24">
        <f>AH32+AH34</f>
        <v>29724.699999999997</v>
      </c>
      <c r="AI36" s="24"/>
      <c r="AJ36" s="24">
        <f>AJ32+AJ34</f>
        <v>29724.699999999997</v>
      </c>
      <c r="AK36" s="24"/>
      <c r="AL36" s="24">
        <f>AL32+AL34</f>
        <v>29724.699999999997</v>
      </c>
      <c r="AM36" s="24"/>
      <c r="AN36" s="24">
        <f>AN32+AN34</f>
        <v>343778.00000000006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43"/>
  <sheetViews>
    <sheetView workbookViewId="0">
      <selection activeCell="A2" sqref="A2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218</v>
      </c>
      <c r="G4" s="49" t="s">
        <v>75</v>
      </c>
      <c r="H4" s="49" t="s">
        <v>219</v>
      </c>
      <c r="I4" s="65" t="s">
        <v>72</v>
      </c>
      <c r="J4" s="65" t="s">
        <v>72</v>
      </c>
      <c r="N4" s="61">
        <v>4000</v>
      </c>
    </row>
    <row r="5" spans="1:15">
      <c r="C5" s="49">
        <v>413</v>
      </c>
      <c r="D5" s="49">
        <v>9200</v>
      </c>
      <c r="E5" s="49">
        <v>999</v>
      </c>
      <c r="F5" s="49" t="s">
        <v>76</v>
      </c>
      <c r="G5" s="49" t="s">
        <v>75</v>
      </c>
      <c r="H5" s="49" t="s">
        <v>72</v>
      </c>
      <c r="I5" s="65" t="s">
        <v>77</v>
      </c>
      <c r="J5" s="65" t="s">
        <v>175</v>
      </c>
      <c r="N5" s="61">
        <v>4721.22</v>
      </c>
    </row>
    <row r="6" spans="1:15">
      <c r="C6" s="49">
        <v>413</v>
      </c>
      <c r="D6" s="49">
        <v>9200</v>
      </c>
      <c r="E6" s="49">
        <v>999</v>
      </c>
      <c r="F6" s="49" t="s">
        <v>78</v>
      </c>
      <c r="G6" s="49" t="s">
        <v>75</v>
      </c>
      <c r="H6" s="49" t="s">
        <v>72</v>
      </c>
      <c r="I6" s="65" t="s">
        <v>77</v>
      </c>
      <c r="J6" s="65" t="s">
        <v>156</v>
      </c>
      <c r="N6" s="61">
        <v>4721.22</v>
      </c>
    </row>
    <row r="7" spans="1:15">
      <c r="N7" s="61" t="s">
        <v>73</v>
      </c>
      <c r="O7" s="61">
        <v>13442.44</v>
      </c>
    </row>
    <row r="8" spans="1:15">
      <c r="A8" s="63">
        <v>54</v>
      </c>
      <c r="B8" s="49" t="s">
        <v>81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C10" s="49">
        <v>413</v>
      </c>
      <c r="D10" s="49">
        <v>9210</v>
      </c>
      <c r="E10" s="49">
        <v>999</v>
      </c>
      <c r="F10" s="49">
        <v>2000022900</v>
      </c>
      <c r="G10" s="49" t="s">
        <v>75</v>
      </c>
      <c r="H10" s="49" t="s">
        <v>180</v>
      </c>
      <c r="I10" s="65" t="s">
        <v>72</v>
      </c>
      <c r="J10" s="65">
        <v>0</v>
      </c>
      <c r="N10" s="61">
        <v>35.18</v>
      </c>
    </row>
    <row r="11" spans="1:15">
      <c r="N11" s="61" t="s">
        <v>73</v>
      </c>
      <c r="O11" s="61">
        <v>117.68</v>
      </c>
    </row>
    <row r="12" spans="1:15">
      <c r="A12" s="63">
        <v>161</v>
      </c>
      <c r="B12" s="49" t="s">
        <v>248</v>
      </c>
    </row>
    <row r="13" spans="1:15">
      <c r="C13" s="49">
        <v>413</v>
      </c>
      <c r="D13" s="49">
        <v>9210</v>
      </c>
      <c r="E13" s="49">
        <v>999</v>
      </c>
      <c r="F13" s="49">
        <v>2000021700</v>
      </c>
      <c r="G13" s="49" t="s">
        <v>75</v>
      </c>
      <c r="H13" s="49" t="s">
        <v>249</v>
      </c>
      <c r="I13" s="65" t="s">
        <v>72</v>
      </c>
      <c r="J13" s="65" t="s">
        <v>72</v>
      </c>
      <c r="N13" s="61">
        <v>14</v>
      </c>
    </row>
    <row r="14" spans="1:15">
      <c r="N14" s="61" t="s">
        <v>73</v>
      </c>
      <c r="O14" s="61">
        <v>14</v>
      </c>
    </row>
    <row r="15" spans="1:15">
      <c r="A15" s="63">
        <v>175</v>
      </c>
      <c r="B15" s="49" t="s">
        <v>85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72</v>
      </c>
      <c r="I16" s="65" t="s">
        <v>72</v>
      </c>
      <c r="J16" s="65">
        <v>0</v>
      </c>
      <c r="N16" s="61">
        <v>186.45</v>
      </c>
    </row>
    <row r="17" spans="1:15">
      <c r="N17" s="61" t="s">
        <v>73</v>
      </c>
      <c r="O17" s="61">
        <v>186.45</v>
      </c>
    </row>
    <row r="18" spans="1:15">
      <c r="A18" s="63">
        <v>206</v>
      </c>
      <c r="B18" s="49" t="s">
        <v>129</v>
      </c>
    </row>
    <row r="19" spans="1:15">
      <c r="C19" s="49">
        <v>413</v>
      </c>
      <c r="D19" s="49">
        <v>9230</v>
      </c>
      <c r="E19" s="49">
        <v>999</v>
      </c>
      <c r="F19" s="49">
        <v>2003579</v>
      </c>
      <c r="H19" s="49" t="s">
        <v>250</v>
      </c>
      <c r="I19" s="65" t="s">
        <v>251</v>
      </c>
      <c r="J19" s="65" t="s">
        <v>252</v>
      </c>
      <c r="K19" s="65">
        <v>1</v>
      </c>
      <c r="L19" s="49" t="s">
        <v>253</v>
      </c>
      <c r="M19" s="49">
        <v>413</v>
      </c>
      <c r="N19" s="61">
        <v>1232</v>
      </c>
    </row>
    <row r="20" spans="1:15">
      <c r="C20" s="49">
        <v>413</v>
      </c>
      <c r="D20" s="49">
        <v>9230</v>
      </c>
      <c r="E20" s="49">
        <v>999</v>
      </c>
      <c r="F20" s="49">
        <v>2003579</v>
      </c>
      <c r="H20" s="49" t="s">
        <v>250</v>
      </c>
      <c r="I20" s="65" t="s">
        <v>251</v>
      </c>
      <c r="J20" s="65" t="s">
        <v>252</v>
      </c>
      <c r="K20" s="65">
        <v>1</v>
      </c>
      <c r="L20" s="49" t="s">
        <v>253</v>
      </c>
      <c r="M20" s="49">
        <v>413</v>
      </c>
      <c r="N20" s="61">
        <v>184.8</v>
      </c>
    </row>
    <row r="21" spans="1:15">
      <c r="C21" s="49">
        <v>413</v>
      </c>
      <c r="D21" s="49">
        <v>9230</v>
      </c>
      <c r="E21" s="49">
        <v>999</v>
      </c>
      <c r="F21" s="49">
        <v>2000030100</v>
      </c>
      <c r="G21" s="49" t="s">
        <v>75</v>
      </c>
      <c r="H21" s="49" t="s">
        <v>254</v>
      </c>
      <c r="I21" s="65" t="s">
        <v>72</v>
      </c>
      <c r="J21" s="65">
        <v>0</v>
      </c>
      <c r="N21" s="61">
        <v>1232</v>
      </c>
    </row>
    <row r="22" spans="1:15">
      <c r="C22" s="49">
        <v>413</v>
      </c>
      <c r="D22" s="49">
        <v>9230</v>
      </c>
      <c r="E22" s="49">
        <v>999</v>
      </c>
      <c r="F22" s="49">
        <v>2000020500</v>
      </c>
      <c r="G22" s="49" t="s">
        <v>75</v>
      </c>
      <c r="H22" s="49" t="s">
        <v>255</v>
      </c>
      <c r="I22" s="65" t="s">
        <v>72</v>
      </c>
      <c r="J22" s="65">
        <v>0</v>
      </c>
      <c r="N22" s="61">
        <v>1232</v>
      </c>
    </row>
    <row r="23" spans="1:15">
      <c r="C23" s="49">
        <v>413</v>
      </c>
      <c r="D23" s="49">
        <v>9230</v>
      </c>
      <c r="E23" s="49">
        <v>999</v>
      </c>
      <c r="F23" s="49">
        <v>2000021800</v>
      </c>
      <c r="G23" s="49" t="s">
        <v>75</v>
      </c>
      <c r="H23" s="49" t="s">
        <v>256</v>
      </c>
      <c r="I23" s="65" t="s">
        <v>72</v>
      </c>
      <c r="J23" s="65">
        <v>0</v>
      </c>
      <c r="N23" s="61">
        <v>1232</v>
      </c>
    </row>
    <row r="24" spans="1:15">
      <c r="C24" s="49">
        <v>413</v>
      </c>
      <c r="D24" s="49">
        <v>9230</v>
      </c>
      <c r="E24" s="49">
        <v>999</v>
      </c>
      <c r="F24" s="49">
        <v>2000021100</v>
      </c>
      <c r="G24" s="49" t="s">
        <v>75</v>
      </c>
      <c r="H24" s="49" t="s">
        <v>257</v>
      </c>
      <c r="I24" s="65" t="s">
        <v>72</v>
      </c>
      <c r="J24" s="65">
        <v>0</v>
      </c>
      <c r="N24" s="61">
        <v>1232</v>
      </c>
    </row>
    <row r="25" spans="1:15">
      <c r="N25" s="61" t="s">
        <v>73</v>
      </c>
      <c r="O25" s="61">
        <v>6344.8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218</v>
      </c>
      <c r="G27" s="49" t="s">
        <v>75</v>
      </c>
      <c r="H27" s="49" t="s">
        <v>219</v>
      </c>
      <c r="I27" s="65" t="s">
        <v>72</v>
      </c>
      <c r="J27" s="65" t="s">
        <v>72</v>
      </c>
      <c r="N27" s="61">
        <v>774</v>
      </c>
    </row>
    <row r="28" spans="1:15">
      <c r="C28" s="49">
        <v>413</v>
      </c>
      <c r="D28" s="49">
        <v>9260</v>
      </c>
      <c r="E28" s="49">
        <v>999</v>
      </c>
      <c r="F28" s="49" t="s">
        <v>76</v>
      </c>
      <c r="G28" s="49" t="s">
        <v>75</v>
      </c>
      <c r="H28" s="49" t="s">
        <v>72</v>
      </c>
      <c r="I28" s="65" t="s">
        <v>77</v>
      </c>
      <c r="J28" s="65" t="s">
        <v>175</v>
      </c>
      <c r="N28" s="61">
        <v>712.75</v>
      </c>
    </row>
    <row r="29" spans="1:15">
      <c r="C29" s="49">
        <v>413</v>
      </c>
      <c r="D29" s="49">
        <v>9260</v>
      </c>
      <c r="E29" s="49">
        <v>999</v>
      </c>
      <c r="F29" s="49" t="s">
        <v>78</v>
      </c>
      <c r="G29" s="49" t="s">
        <v>75</v>
      </c>
      <c r="H29" s="49" t="s">
        <v>72</v>
      </c>
      <c r="I29" s="65" t="s">
        <v>77</v>
      </c>
      <c r="J29" s="65" t="s">
        <v>156</v>
      </c>
      <c r="N29" s="61">
        <v>705.18</v>
      </c>
    </row>
    <row r="30" spans="1:15">
      <c r="N30" s="61" t="s">
        <v>73</v>
      </c>
      <c r="O30" s="61">
        <v>2191.9299999999998</v>
      </c>
    </row>
    <row r="31" spans="1:15">
      <c r="A31" s="63">
        <v>557</v>
      </c>
      <c r="B31" s="49" t="s">
        <v>88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8.4700000000000006</v>
      </c>
    </row>
    <row r="33" spans="1:15">
      <c r="C33" s="49">
        <v>413</v>
      </c>
      <c r="D33" s="49">
        <v>4081</v>
      </c>
      <c r="E33" s="49">
        <v>520</v>
      </c>
      <c r="F33" s="49" t="s">
        <v>218</v>
      </c>
      <c r="G33" s="49" t="s">
        <v>75</v>
      </c>
      <c r="H33" s="49" t="s">
        <v>219</v>
      </c>
      <c r="I33" s="65" t="s">
        <v>72</v>
      </c>
      <c r="J33" s="65" t="s">
        <v>72</v>
      </c>
      <c r="N33" s="61">
        <v>360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357.64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357.62</v>
      </c>
    </row>
    <row r="36" spans="1:15">
      <c r="N36" s="61" t="s">
        <v>73</v>
      </c>
      <c r="O36" s="61">
        <v>1083.73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254.44</v>
      </c>
    </row>
    <row r="39" spans="1:15">
      <c r="N39" s="61" t="s">
        <v>73</v>
      </c>
      <c r="O39" s="61">
        <v>254.44</v>
      </c>
    </row>
    <row r="40" spans="1:15">
      <c r="A40" s="63">
        <v>820</v>
      </c>
      <c r="B40" s="49" t="s">
        <v>165</v>
      </c>
    </row>
    <row r="41" spans="1:15">
      <c r="C41" s="49">
        <v>413</v>
      </c>
      <c r="D41" s="49">
        <v>9230</v>
      </c>
      <c r="E41" s="49">
        <v>999</v>
      </c>
      <c r="F41" s="49" t="s">
        <v>218</v>
      </c>
      <c r="G41" s="49" t="s">
        <v>75</v>
      </c>
      <c r="H41" s="49" t="s">
        <v>219</v>
      </c>
      <c r="I41" s="65" t="s">
        <v>72</v>
      </c>
      <c r="J41" s="65" t="s">
        <v>72</v>
      </c>
      <c r="N41" s="61">
        <v>1266</v>
      </c>
    </row>
    <row r="42" spans="1:15">
      <c r="N42" s="61" t="s">
        <v>73</v>
      </c>
      <c r="O42" s="61">
        <v>1266</v>
      </c>
    </row>
    <row r="43" spans="1:15">
      <c r="N43" s="61" t="s">
        <v>96</v>
      </c>
      <c r="O43" s="61">
        <v>24901.47</v>
      </c>
    </row>
  </sheetData>
  <pageMargins left="0.25" right="0.25" top="1" bottom="1" header="0.5" footer="0.5"/>
  <pageSetup scale="64" fitToHeight="6" orientation="landscape" verticalDpi="300" r:id="rId1"/>
  <headerFooter alignWithMargins="0">
    <oddFooter>&amp;C&amp;P&amp;R&amp;A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K30" sqref="K30:K33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143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IF(Input!$D$3&gt;='2933'!P$2,"Actual","Plan")</f>
        <v>Actual</v>
      </c>
      <c r="Q8" s="20"/>
      <c r="R8" s="19" t="str">
        <f>IF(Input!$D$3&gt;='2933'!R$2,"Actual","Plan")</f>
        <v>Actual</v>
      </c>
      <c r="S8" s="20"/>
      <c r="T8" s="19" t="str">
        <f>IF(Input!$D$3&gt;='2933'!T$2,"Actual","Plan")</f>
        <v>Plan</v>
      </c>
      <c r="U8" s="20"/>
      <c r="V8" s="19" t="str">
        <f>IF(Input!$D$3&gt;='2933'!V$2,"Actual","Plan")</f>
        <v>Plan</v>
      </c>
      <c r="W8" s="20"/>
      <c r="X8" s="19" t="str">
        <f>IF(Input!$D$3&gt;='2933'!X$2,"Actual","Plan")</f>
        <v>Plan</v>
      </c>
      <c r="Y8" s="20"/>
      <c r="Z8" s="19" t="str">
        <f>IF(Input!$D$3&gt;='2933'!Z$2,"Actual","Plan")</f>
        <v>Plan</v>
      </c>
      <c r="AA8" s="20"/>
      <c r="AB8" s="19" t="str">
        <f>IF(Input!$D$3&gt;='2933'!AB$2,"Actual","Plan")</f>
        <v>Plan</v>
      </c>
      <c r="AC8" s="20"/>
      <c r="AD8" s="19" t="str">
        <f>IF(Input!$D$3&gt;='2933'!AD$2,"Actual","Plan")</f>
        <v>Plan</v>
      </c>
      <c r="AE8" s="20"/>
      <c r="AF8" s="19" t="str">
        <f>IF(Input!$D$3&gt;='2933'!AF$2,"Actual","Plan")</f>
        <v>Plan</v>
      </c>
      <c r="AG8" s="20"/>
      <c r="AH8" s="19" t="str">
        <f>IF(Input!$D$3&gt;='2933'!AH$2,"Actual","Plan")</f>
        <v>Plan</v>
      </c>
      <c r="AI8" s="20"/>
      <c r="AJ8" s="19" t="str">
        <f>IF(Input!$D$3&gt;='2933'!AJ$2,"Actual","Plan")</f>
        <v>Plan</v>
      </c>
      <c r="AK8" s="20"/>
      <c r="AL8" s="19" t="str">
        <f>IF(Input!$D$3&gt;='2933'!AL$2,"Actual","Plan")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7492</v>
      </c>
      <c r="D10" s="23"/>
      <c r="E10" s="23">
        <f>_xll.HPVAL($A$1,E$3,$A10,E$2,E$4,$A$4)</f>
        <v>0</v>
      </c>
      <c r="F10" s="23"/>
      <c r="G10" s="23">
        <f t="shared" ref="G10:G27" si="0">E10-C10</f>
        <v>-7492</v>
      </c>
      <c r="H10" s="23"/>
      <c r="I10" s="23">
        <f>_xll.HPVAL($A$1,I$3,$A10,I$2,I$4,$A$4)</f>
        <v>7492</v>
      </c>
      <c r="J10" s="23"/>
      <c r="K10" s="23">
        <f>_xll.HPVAL($A$1,K$3,$A10,K$2,K$4,$A$4)</f>
        <v>0</v>
      </c>
      <c r="L10" s="23"/>
      <c r="M10" s="23">
        <f t="shared" ref="M10:M27" si="1">K10-I10</f>
        <v>-7492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1544</v>
      </c>
      <c r="D11" s="23"/>
      <c r="E11" s="23">
        <f>_xll.HPVAL($A$1,E$3,$A11,E$2,E$4,$A$4)</f>
        <v>0</v>
      </c>
      <c r="F11" s="23"/>
      <c r="G11" s="23">
        <f t="shared" si="0"/>
        <v>-1544</v>
      </c>
      <c r="H11" s="23"/>
      <c r="I11" s="23">
        <f>_xll.HPVAL($A$1,I$3,$A11,I$2,I$4,$A$4)</f>
        <v>1544</v>
      </c>
      <c r="J11" s="23"/>
      <c r="K11" s="23">
        <f>_xll.HPVAL($A$1,K$3,$A11,K$2,K$4,$A$4)</f>
        <v>0</v>
      </c>
      <c r="L11" s="23"/>
      <c r="M11" s="23">
        <f t="shared" si="1"/>
        <v>-1544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153</v>
      </c>
      <c r="D12" s="23"/>
      <c r="E12" s="23">
        <f>_xll.HPVAL($A$1,E$3,$A12,E$2,E$4,$A$4)</f>
        <v>0</v>
      </c>
      <c r="F12" s="23"/>
      <c r="G12" s="23">
        <f t="shared" si="0"/>
        <v>-153</v>
      </c>
      <c r="H12" s="23"/>
      <c r="I12" s="23">
        <f>_xll.HPVAL($A$1,I$3,$A12,I$2,I$4,$A$4)</f>
        <v>153</v>
      </c>
      <c r="J12" s="23"/>
      <c r="K12" s="23">
        <f>_xll.HPVAL($A$1,K$3,$A12,K$2,K$4,$A$4)</f>
        <v>0</v>
      </c>
      <c r="L12" s="23"/>
      <c r="M12" s="23">
        <f t="shared" si="1"/>
        <v>-153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7492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7492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1544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1544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153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153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9189</v>
      </c>
      <c r="D27" s="23"/>
      <c r="E27" s="23">
        <f>SUM(E10:E26)</f>
        <v>0</v>
      </c>
      <c r="F27" s="23"/>
      <c r="G27" s="23">
        <f t="shared" si="0"/>
        <v>-9189</v>
      </c>
      <c r="H27" s="23"/>
      <c r="I27" s="23">
        <f>SUM(I10:I26)</f>
        <v>9189</v>
      </c>
      <c r="J27" s="23"/>
      <c r="K27" s="23">
        <f>SUM(K10:K26)</f>
        <v>0</v>
      </c>
      <c r="L27" s="23"/>
      <c r="M27" s="23">
        <f t="shared" si="1"/>
        <v>-9189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9189</v>
      </c>
      <c r="D31" s="24"/>
      <c r="E31" s="24">
        <f>E27+E29</f>
        <v>0</v>
      </c>
      <c r="F31" s="24"/>
      <c r="G31" s="24">
        <f>E31-C31</f>
        <v>-9189</v>
      </c>
      <c r="H31" s="24"/>
      <c r="I31" s="24">
        <f>I27+I29</f>
        <v>9189</v>
      </c>
      <c r="J31" s="24"/>
      <c r="K31" s="24">
        <f>K27+K29</f>
        <v>0</v>
      </c>
      <c r="L31" s="24"/>
      <c r="M31" s="24">
        <f>K31-I31</f>
        <v>-9189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9189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9189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9189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9189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O16"/>
  <sheetViews>
    <sheetView workbookViewId="0">
      <selection activeCell="A2" sqref="A2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7.2851562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39.42578125" style="49" bestFit="1" customWidth="1"/>
    <col min="13" max="13" width="10" style="49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78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7491.81</v>
      </c>
    </row>
    <row r="5" spans="1:15">
      <c r="N5" s="61" t="s">
        <v>73</v>
      </c>
      <c r="O5" s="61">
        <v>7491.81</v>
      </c>
    </row>
    <row r="6" spans="1:15">
      <c r="A6" s="63">
        <v>175</v>
      </c>
      <c r="B6" s="49" t="s">
        <v>85</v>
      </c>
    </row>
    <row r="7" spans="1:15">
      <c r="C7" s="49">
        <v>12</v>
      </c>
      <c r="D7" s="49">
        <v>9210</v>
      </c>
      <c r="E7" s="49">
        <v>999</v>
      </c>
      <c r="F7" s="49" t="s">
        <v>105</v>
      </c>
      <c r="G7" s="49" t="s">
        <v>75</v>
      </c>
      <c r="H7" s="49" t="s">
        <v>259</v>
      </c>
      <c r="I7" s="65" t="s">
        <v>72</v>
      </c>
      <c r="J7" s="65" t="s">
        <v>72</v>
      </c>
      <c r="N7" s="61">
        <v>96.11</v>
      </c>
    </row>
    <row r="8" spans="1:15">
      <c r="C8" s="49">
        <v>12</v>
      </c>
      <c r="D8" s="49">
        <v>9210</v>
      </c>
      <c r="E8" s="49">
        <v>999</v>
      </c>
      <c r="F8" s="49">
        <v>2000022500</v>
      </c>
      <c r="G8" s="49" t="s">
        <v>75</v>
      </c>
      <c r="H8" s="49" t="s">
        <v>170</v>
      </c>
      <c r="I8" s="65" t="s">
        <v>72</v>
      </c>
      <c r="J8" s="65">
        <v>0</v>
      </c>
      <c r="N8" s="61">
        <v>57.24</v>
      </c>
    </row>
    <row r="9" spans="1:15">
      <c r="N9" s="61" t="s">
        <v>73</v>
      </c>
      <c r="O9" s="61">
        <v>153.35</v>
      </c>
    </row>
    <row r="10" spans="1:15">
      <c r="A10" s="63">
        <v>552</v>
      </c>
      <c r="B10" s="49" t="s">
        <v>87</v>
      </c>
    </row>
    <row r="11" spans="1:15">
      <c r="C11" s="49">
        <v>12</v>
      </c>
      <c r="D11" s="49">
        <v>9260</v>
      </c>
      <c r="E11" s="49">
        <v>999</v>
      </c>
      <c r="F11" s="49" t="s">
        <v>78</v>
      </c>
      <c r="G11" s="49" t="s">
        <v>75</v>
      </c>
      <c r="H11" s="49" t="s">
        <v>72</v>
      </c>
      <c r="I11" s="65" t="s">
        <v>77</v>
      </c>
      <c r="J11" s="65" t="s">
        <v>258</v>
      </c>
      <c r="N11" s="61">
        <v>975.44</v>
      </c>
    </row>
    <row r="12" spans="1:15">
      <c r="N12" s="61" t="s">
        <v>73</v>
      </c>
      <c r="O12" s="61">
        <v>975.44</v>
      </c>
    </row>
    <row r="13" spans="1:15">
      <c r="A13" s="63">
        <v>557</v>
      </c>
      <c r="B13" s="49" t="s">
        <v>88</v>
      </c>
    </row>
    <row r="14" spans="1:15">
      <c r="C14" s="49">
        <v>12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569.09</v>
      </c>
    </row>
    <row r="15" spans="1:15">
      <c r="N15" s="61" t="s">
        <v>73</v>
      </c>
      <c r="O15" s="61">
        <v>569.09</v>
      </c>
    </row>
    <row r="16" spans="1:15">
      <c r="N16" s="61" t="s">
        <v>96</v>
      </c>
      <c r="O16" s="61">
        <v>9189.69</v>
      </c>
    </row>
  </sheetData>
  <pageMargins left="0.25" right="0.25" top="1" bottom="1" header="0.5" footer="0.5"/>
  <pageSetup scale="63" fitToHeight="5" orientation="landscape" verticalDpi="300" r:id="rId1"/>
  <headerFooter alignWithMargins="0">
    <oddFooter>&amp;C&amp;P&amp;R&amp;A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IF(Input!$D$3&gt;='2939'!P$2,"Actual","Plan")</f>
        <v>Actual</v>
      </c>
      <c r="Q8" s="20"/>
      <c r="R8" s="19" t="str">
        <f>IF(Input!$D$3&gt;='2939'!R$2,"Actual","Plan")</f>
        <v>Actual</v>
      </c>
      <c r="S8" s="20"/>
      <c r="T8" s="19" t="str">
        <f>IF(Input!$D$3&gt;='2939'!T$2,"Actual","Plan")</f>
        <v>Plan</v>
      </c>
      <c r="U8" s="20"/>
      <c r="V8" s="19" t="str">
        <f>IF(Input!$D$3&gt;='2939'!V$2,"Actual","Plan")</f>
        <v>Plan</v>
      </c>
      <c r="W8" s="20"/>
      <c r="X8" s="19" t="str">
        <f>IF(Input!$D$3&gt;='2939'!X$2,"Actual","Plan")</f>
        <v>Plan</v>
      </c>
      <c r="Y8" s="20"/>
      <c r="Z8" s="19" t="str">
        <f>IF(Input!$D$3&gt;='2939'!Z$2,"Actual","Plan")</f>
        <v>Plan</v>
      </c>
      <c r="AA8" s="20"/>
      <c r="AB8" s="19" t="str">
        <f>IF(Input!$D$3&gt;='2939'!AB$2,"Actual","Plan")</f>
        <v>Plan</v>
      </c>
      <c r="AC8" s="20"/>
      <c r="AD8" s="19" t="str">
        <f>IF(Input!$D$3&gt;='2939'!AD$2,"Actual","Plan")</f>
        <v>Plan</v>
      </c>
      <c r="AE8" s="20"/>
      <c r="AF8" s="19" t="str">
        <f>IF(Input!$D$3&gt;='2939'!AF$2,"Actual","Plan")</f>
        <v>Plan</v>
      </c>
      <c r="AG8" s="20"/>
      <c r="AH8" s="19" t="str">
        <f>IF(Input!$D$3&gt;='2939'!AH$2,"Actual","Plan")</f>
        <v>Plan</v>
      </c>
      <c r="AI8" s="20"/>
      <c r="AJ8" s="19" t="str">
        <f>IF(Input!$D$3&gt;='2939'!AJ$2,"Actual","Plan")</f>
        <v>Plan</v>
      </c>
      <c r="AK8" s="20"/>
      <c r="AL8" s="19" t="str">
        <f>IF(Input!$D$3&gt;='2939'!AL$2,"Actual","Plan")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14634</v>
      </c>
      <c r="D10" s="23"/>
      <c r="E10" s="23">
        <f>_xll.HPVAL($A$1,E$3,$A10,E$2,E$4,$A$4)</f>
        <v>0</v>
      </c>
      <c r="F10" s="23"/>
      <c r="G10" s="23">
        <f t="shared" ref="G10:G27" si="0">E10-C10</f>
        <v>-14634</v>
      </c>
      <c r="H10" s="23"/>
      <c r="I10" s="23">
        <f>_xll.HPVAL($A$1,I$3,$A10,I$2,I$4,$A$4)</f>
        <v>14634</v>
      </c>
      <c r="J10" s="23"/>
      <c r="K10" s="23">
        <f>_xll.HPVAL($A$1,K$3,$A10,K$2,K$4,$A$4)</f>
        <v>0</v>
      </c>
      <c r="L10" s="23"/>
      <c r="M10" s="23">
        <f t="shared" ref="M10:M27" si="1">K10-I10</f>
        <v>-14634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2943</v>
      </c>
      <c r="D11" s="23"/>
      <c r="E11" s="23">
        <f>_xll.HPVAL($A$1,E$3,$A11,E$2,E$4,$A$4)</f>
        <v>0</v>
      </c>
      <c r="F11" s="23"/>
      <c r="G11" s="23">
        <f t="shared" si="0"/>
        <v>-2943</v>
      </c>
      <c r="H11" s="23"/>
      <c r="I11" s="23">
        <f>_xll.HPVAL($A$1,I$3,$A11,I$2,I$4,$A$4)</f>
        <v>2943</v>
      </c>
      <c r="J11" s="23"/>
      <c r="K11" s="23">
        <f>_xll.HPVAL($A$1,K$3,$A11,K$2,K$4,$A$4)</f>
        <v>0</v>
      </c>
      <c r="L11" s="23"/>
      <c r="M11" s="23">
        <f t="shared" si="1"/>
        <v>-2943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0</v>
      </c>
      <c r="D12" s="23"/>
      <c r="E12" s="23">
        <f>_xll.HPVAL($A$1,E$3,$A12,E$2,E$4,$A$4)</f>
        <v>0</v>
      </c>
      <c r="F12" s="23"/>
      <c r="G12" s="23">
        <f t="shared" si="0"/>
        <v>0</v>
      </c>
      <c r="H12" s="23"/>
      <c r="I12" s="23">
        <f>_xll.HPVAL($A$1,I$3,$A12,I$2,I$4,$A$4)</f>
        <v>0</v>
      </c>
      <c r="J12" s="23"/>
      <c r="K12" s="23">
        <f>_xll.HPVAL($A$1,K$3,$A12,K$2,K$4,$A$4)</f>
        <v>0</v>
      </c>
      <c r="L12" s="23"/>
      <c r="M12" s="23">
        <f t="shared" si="1"/>
        <v>0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14634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14634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2943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2943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0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17577</v>
      </c>
      <c r="D27" s="23"/>
      <c r="E27" s="23">
        <f>SUM(E10:E26)</f>
        <v>0</v>
      </c>
      <c r="F27" s="23"/>
      <c r="G27" s="23">
        <f t="shared" si="0"/>
        <v>-17577</v>
      </c>
      <c r="H27" s="23"/>
      <c r="I27" s="23">
        <f>SUM(I10:I26)</f>
        <v>17577</v>
      </c>
      <c r="J27" s="23"/>
      <c r="K27" s="23">
        <f>SUM(K10:K26)</f>
        <v>0</v>
      </c>
      <c r="L27" s="23"/>
      <c r="M27" s="23">
        <f t="shared" si="1"/>
        <v>-17577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17577</v>
      </c>
      <c r="D31" s="24"/>
      <c r="E31" s="24">
        <f>E27+E29</f>
        <v>0</v>
      </c>
      <c r="F31" s="24"/>
      <c r="G31" s="24">
        <f>E31-C31</f>
        <v>-17577</v>
      </c>
      <c r="H31" s="24"/>
      <c r="I31" s="24">
        <f>I27+I29</f>
        <v>17577</v>
      </c>
      <c r="J31" s="24"/>
      <c r="K31" s="24">
        <f>K27+K29</f>
        <v>0</v>
      </c>
      <c r="L31" s="24"/>
      <c r="M31" s="24">
        <f>K31-I31</f>
        <v>-17577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17577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17577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17577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17577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20" sqref="A20"/>
    </sheetView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6" customWidth="1"/>
    <col min="6" max="6" width="4.710937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154</v>
      </c>
      <c r="F14">
        <v>12</v>
      </c>
      <c r="G14" s="1">
        <v>36861</v>
      </c>
    </row>
    <row r="19" spans="1:1">
      <c r="A19" s="44" t="s">
        <v>174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O19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8554687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6266.92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8366.92</v>
      </c>
    </row>
    <row r="6" spans="1:15">
      <c r="N6" s="61" t="s">
        <v>73</v>
      </c>
      <c r="O6" s="61">
        <v>14633.84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899.82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1187.3900000000001</v>
      </c>
    </row>
    <row r="10" spans="1:15">
      <c r="N10" s="61" t="s">
        <v>73</v>
      </c>
      <c r="O10" s="61">
        <v>2087.21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500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16.920000000000002</v>
      </c>
    </row>
    <row r="13" spans="1:15">
      <c r="C13" s="49">
        <v>413</v>
      </c>
      <c r="D13" s="49">
        <v>4081</v>
      </c>
      <c r="E13" s="49">
        <v>500</v>
      </c>
      <c r="F13" s="49" t="s">
        <v>78</v>
      </c>
      <c r="G13" s="49" t="s">
        <v>75</v>
      </c>
      <c r="H13" s="49" t="s">
        <v>72</v>
      </c>
      <c r="I13" s="65" t="s">
        <v>77</v>
      </c>
      <c r="J13" s="65" t="s">
        <v>156</v>
      </c>
      <c r="N13" s="61">
        <v>9.18</v>
      </c>
    </row>
    <row r="14" spans="1:15">
      <c r="C14" s="49">
        <v>413</v>
      </c>
      <c r="D14" s="49">
        <v>4081</v>
      </c>
      <c r="E14" s="49">
        <v>510</v>
      </c>
      <c r="F14" s="49" t="s">
        <v>76</v>
      </c>
      <c r="G14" s="49" t="s">
        <v>75</v>
      </c>
      <c r="H14" s="49" t="s">
        <v>72</v>
      </c>
      <c r="I14" s="65" t="s">
        <v>77</v>
      </c>
      <c r="J14" s="65" t="s">
        <v>175</v>
      </c>
      <c r="N14" s="61">
        <v>22.54</v>
      </c>
    </row>
    <row r="15" spans="1:15">
      <c r="C15" s="49">
        <v>413</v>
      </c>
      <c r="D15" s="49">
        <v>4081</v>
      </c>
      <c r="E15" s="49">
        <v>510</v>
      </c>
      <c r="F15" s="49" t="s">
        <v>78</v>
      </c>
      <c r="G15" s="49" t="s">
        <v>75</v>
      </c>
      <c r="H15" s="49" t="s">
        <v>72</v>
      </c>
      <c r="I15" s="65" t="s">
        <v>77</v>
      </c>
      <c r="J15" s="65" t="s">
        <v>156</v>
      </c>
      <c r="N15" s="61">
        <v>23.26</v>
      </c>
    </row>
    <row r="16" spans="1:15">
      <c r="C16" s="49">
        <v>413</v>
      </c>
      <c r="D16" s="49">
        <v>4081</v>
      </c>
      <c r="E16" s="49">
        <v>520</v>
      </c>
      <c r="F16" s="49" t="s">
        <v>76</v>
      </c>
      <c r="G16" s="49" t="s">
        <v>75</v>
      </c>
      <c r="H16" s="49" t="s">
        <v>72</v>
      </c>
      <c r="I16" s="65" t="s">
        <v>77</v>
      </c>
      <c r="J16" s="65" t="s">
        <v>175</v>
      </c>
      <c r="N16" s="61">
        <v>309.05</v>
      </c>
    </row>
    <row r="17" spans="3:15">
      <c r="C17" s="49">
        <v>413</v>
      </c>
      <c r="D17" s="49">
        <v>4081</v>
      </c>
      <c r="E17" s="49">
        <v>520</v>
      </c>
      <c r="F17" s="49" t="s">
        <v>78</v>
      </c>
      <c r="G17" s="49" t="s">
        <v>75</v>
      </c>
      <c r="H17" s="49" t="s">
        <v>72</v>
      </c>
      <c r="I17" s="65" t="s">
        <v>77</v>
      </c>
      <c r="J17" s="65" t="s">
        <v>156</v>
      </c>
      <c r="N17" s="61">
        <v>474.72</v>
      </c>
    </row>
    <row r="18" spans="3:15">
      <c r="N18" s="61" t="s">
        <v>73</v>
      </c>
      <c r="O18" s="61">
        <v>855.67</v>
      </c>
    </row>
    <row r="19" spans="3:15">
      <c r="N19" s="61" t="s">
        <v>96</v>
      </c>
      <c r="O19" s="61">
        <v>17576.72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IF(Input!$D$3&gt;='2940'!P$2,"Actual","Plan")</f>
        <v>Actual</v>
      </c>
      <c r="Q8" s="20"/>
      <c r="R8" s="19" t="str">
        <f>IF(Input!$D$3&gt;='2940'!R$2,"Actual","Plan")</f>
        <v>Actual</v>
      </c>
      <c r="S8" s="20"/>
      <c r="T8" s="19" t="str">
        <f>IF(Input!$D$3&gt;='2940'!T$2,"Actual","Plan")</f>
        <v>Plan</v>
      </c>
      <c r="U8" s="20"/>
      <c r="V8" s="19" t="str">
        <f>IF(Input!$D$3&gt;='2940'!V$2,"Actual","Plan")</f>
        <v>Plan</v>
      </c>
      <c r="W8" s="20"/>
      <c r="X8" s="19" t="str">
        <f>IF(Input!$D$3&gt;='2940'!X$2,"Actual","Plan")</f>
        <v>Plan</v>
      </c>
      <c r="Y8" s="20"/>
      <c r="Z8" s="19" t="str">
        <f>IF(Input!$D$3&gt;='2940'!Z$2,"Actual","Plan")</f>
        <v>Plan</v>
      </c>
      <c r="AA8" s="20"/>
      <c r="AB8" s="19" t="str">
        <f>IF(Input!$D$3&gt;='2940'!AB$2,"Actual","Plan")</f>
        <v>Plan</v>
      </c>
      <c r="AC8" s="20"/>
      <c r="AD8" s="19" t="str">
        <f>IF(Input!$D$3&gt;='2940'!AD$2,"Actual","Plan")</f>
        <v>Plan</v>
      </c>
      <c r="AE8" s="20"/>
      <c r="AF8" s="19" t="str">
        <f>IF(Input!$D$3&gt;='2940'!AF$2,"Actual","Plan")</f>
        <v>Plan</v>
      </c>
      <c r="AG8" s="20"/>
      <c r="AH8" s="19" t="str">
        <f>IF(Input!$D$3&gt;='2940'!AH$2,"Actual","Plan")</f>
        <v>Plan</v>
      </c>
      <c r="AI8" s="20"/>
      <c r="AJ8" s="19" t="str">
        <f>IF(Input!$D$3&gt;='2940'!AJ$2,"Actual","Plan")</f>
        <v>Plan</v>
      </c>
      <c r="AK8" s="20"/>
      <c r="AL8" s="19" t="str">
        <f>IF(Input!$D$3&gt;='2940'!AL$2,"Actual","Plan")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3542</v>
      </c>
      <c r="D10" s="23"/>
      <c r="E10" s="23">
        <f>_xll.HPVAL($A$1,E$3,$A10,E$2,E$4,$A$4)</f>
        <v>0</v>
      </c>
      <c r="F10" s="23"/>
      <c r="G10" s="23">
        <f t="shared" ref="G10:G27" si="0">E10-C10</f>
        <v>-3542</v>
      </c>
      <c r="H10" s="23"/>
      <c r="I10" s="23">
        <f>_xll.HPVAL($A$1,I$3,$A10,I$2,I$4,$A$4)</f>
        <v>3542</v>
      </c>
      <c r="J10" s="23"/>
      <c r="K10" s="23">
        <f>_xll.HPVAL($A$1,K$3,$A10,K$2,K$4,$A$4)</f>
        <v>0</v>
      </c>
      <c r="L10" s="23"/>
      <c r="M10" s="23">
        <f t="shared" ref="M10:M27" si="1">K10-I10</f>
        <v>-3542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0</v>
      </c>
      <c r="U10" s="68"/>
      <c r="V10" s="67">
        <f>_xll.HPVAL($A$1,V$3,$P$1,V$2,$C$4,$A$4)</f>
        <v>0</v>
      </c>
      <c r="W10" s="68"/>
      <c r="X10" s="67">
        <f>_xll.HPVAL($A$1,X$3,$P$1,X$2,$C$4,$A$4)</f>
        <v>0</v>
      </c>
      <c r="Y10" s="68"/>
      <c r="Z10" s="67">
        <f>_xll.HPVAL($A$1,Z$3,$P$1,Z$2,$C$4,$A$4)</f>
        <v>0</v>
      </c>
      <c r="AA10" s="68"/>
      <c r="AB10" s="67">
        <f>_xll.HPVAL($A$1,AB$3,$P$1,AB$2,$C$4,$A$4)</f>
        <v>0</v>
      </c>
      <c r="AC10" s="68"/>
      <c r="AD10" s="67">
        <f>_xll.HPVAL($A$1,AD$3,$P$1,AD$2,$C$4,$A$4)</f>
        <v>0</v>
      </c>
      <c r="AE10" s="68"/>
      <c r="AF10" s="67">
        <f>_xll.HPVAL($A$1,AF$3,$P$1,AF$2,$C$4,$A$4)</f>
        <v>0</v>
      </c>
      <c r="AG10" s="68"/>
      <c r="AH10" s="67">
        <f>_xll.HPVAL($A$1,AH$3,$P$1,AH$2,$C$4,$A$4)</f>
        <v>0</v>
      </c>
      <c r="AI10" s="67"/>
      <c r="AJ10" s="67">
        <f>_xll.HPVAL($A$1,AJ$3,$P$1,AJ$2,$C$4,$A$4)</f>
        <v>0</v>
      </c>
      <c r="AK10" s="69"/>
      <c r="AL10" s="67">
        <f>_xll.HPVAL($A$1,AL$3,$P$1,AL$2,$C$4,$A$4)</f>
        <v>0</v>
      </c>
      <c r="AM10" s="68"/>
      <c r="AN10" s="68">
        <f>SUM(P10:AL10)</f>
        <v>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821</v>
      </c>
      <c r="D11" s="23"/>
      <c r="E11" s="23">
        <f>_xll.HPVAL($A$1,E$3,$A11,E$2,E$4,$A$4)</f>
        <v>0</v>
      </c>
      <c r="F11" s="23"/>
      <c r="G11" s="23">
        <f t="shared" si="0"/>
        <v>-821</v>
      </c>
      <c r="H11" s="23"/>
      <c r="I11" s="23">
        <f>_xll.HPVAL($A$1,I$3,$A11,I$2,I$4,$A$4)</f>
        <v>821</v>
      </c>
      <c r="J11" s="23"/>
      <c r="K11" s="23">
        <f>_xll.HPVAL($A$1,K$3,$A11,K$2,K$4,$A$4)</f>
        <v>0</v>
      </c>
      <c r="L11" s="23"/>
      <c r="M11" s="23">
        <f t="shared" si="1"/>
        <v>-821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0</v>
      </c>
      <c r="D12" s="23"/>
      <c r="E12" s="23">
        <f>_xll.HPVAL($A$1,E$3,$A12,E$2,E$4,$A$4)</f>
        <v>0</v>
      </c>
      <c r="F12" s="23"/>
      <c r="G12" s="23">
        <f t="shared" si="0"/>
        <v>0</v>
      </c>
      <c r="H12" s="23"/>
      <c r="I12" s="23">
        <f>_xll.HPVAL($A$1,I$3,$A12,I$2,I$4,$A$4)</f>
        <v>0</v>
      </c>
      <c r="J12" s="23"/>
      <c r="K12" s="23">
        <f>_xll.HPVAL($A$1,K$3,$A12,K$2,K$4,$A$4)</f>
        <v>0</v>
      </c>
      <c r="L12" s="23"/>
      <c r="M12" s="23">
        <f t="shared" si="1"/>
        <v>0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0</v>
      </c>
      <c r="F15" s="23"/>
      <c r="G15" s="23">
        <f t="shared" si="0"/>
        <v>0</v>
      </c>
      <c r="H15" s="23"/>
      <c r="I15" s="23">
        <f>_xll.HPVAL($A$1,I$3,$A15,I$2,I$4,$A$4)</f>
        <v>0</v>
      </c>
      <c r="J15" s="23"/>
      <c r="K15" s="23">
        <f>_xll.HPVAL($A$1,K$3,$A15,K$2,K$4,$A$4)</f>
        <v>0</v>
      </c>
      <c r="L15" s="23"/>
      <c r="M15" s="23">
        <f t="shared" si="1"/>
        <v>0</v>
      </c>
      <c r="O15" s="18" t="s">
        <v>13</v>
      </c>
      <c r="P15" s="23">
        <f>_xll.HPVAL($A$1,P$3,$A10,P$2,P$4,$A$4)</f>
        <v>0</v>
      </c>
      <c r="Q15" s="23"/>
      <c r="R15" s="23">
        <f>_xll.HPVAL($A$1,R$3,$A10,R$2,R$4,$A$4)</f>
        <v>3542</v>
      </c>
      <c r="S15" s="23"/>
      <c r="T15" s="23">
        <f>_xll.HPVAL($A$1,T$3,$A10,T$2,T$4,$A$4)</f>
        <v>0</v>
      </c>
      <c r="U15" s="23"/>
      <c r="V15" s="23">
        <f>_xll.HPVAL($A$1,V$3,$A10,V$2,V$4,$A$4)</f>
        <v>0</v>
      </c>
      <c r="W15" s="23"/>
      <c r="X15" s="23">
        <f>_xll.HPVAL($A$1,X$3,$A10,X$2,X$4,$A$4)</f>
        <v>0</v>
      </c>
      <c r="Y15" s="23"/>
      <c r="Z15" s="23">
        <f>_xll.HPVAL($A$1,Z$3,$A10,Z$2,Z$4,$A$4)</f>
        <v>0</v>
      </c>
      <c r="AA15" s="23"/>
      <c r="AB15" s="23">
        <f>_xll.HPVAL($A$1,AB$3,$A10,AB$2,AB$4,$A$4)</f>
        <v>0</v>
      </c>
      <c r="AC15" s="23"/>
      <c r="AD15" s="23">
        <f>_xll.HPVAL($A$1,AD$3,$A10,AD$2,AD$4,$A$4)</f>
        <v>0</v>
      </c>
      <c r="AE15" s="23"/>
      <c r="AF15" s="23">
        <f>_xll.HPVAL($A$1,AF$3,$A10,AF$2,AF$4,$A$4)</f>
        <v>0</v>
      </c>
      <c r="AG15" s="23"/>
      <c r="AH15" s="23">
        <f>_xll.HPVAL($A$1,AH$3,$A10,AH$2,AH$4,$A$4)</f>
        <v>0</v>
      </c>
      <c r="AI15" s="23"/>
      <c r="AJ15" s="23">
        <f>_xll.HPVAL($A$1,AJ$3,$A10,AJ$2,AJ$4,$A$4)</f>
        <v>0</v>
      </c>
      <c r="AK15" s="23"/>
      <c r="AL15" s="23">
        <f>_xll.HPVAL($A$1,AL$3,$A10,AL$2,AL$4,$A$4)</f>
        <v>0</v>
      </c>
      <c r="AM15" s="23"/>
      <c r="AN15" s="24">
        <f t="shared" ref="AN15:AN32" si="2">SUM(P15:AL15)</f>
        <v>3542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0</v>
      </c>
      <c r="Q16" s="23"/>
      <c r="R16" s="23">
        <f>_xll.HPVAL($A$1,R$3,$A11,R$2,R$4,$A$4)</f>
        <v>821</v>
      </c>
      <c r="S16" s="23"/>
      <c r="T16" s="23">
        <f>_xll.HPVAL($A$1,T$3,$A11,T$2,T$4,$A$4)</f>
        <v>0</v>
      </c>
      <c r="U16" s="23"/>
      <c r="V16" s="23">
        <f>_xll.HPVAL($A$1,V$3,$A11,V$2,V$4,$A$4)</f>
        <v>0</v>
      </c>
      <c r="W16" s="23"/>
      <c r="X16" s="23">
        <f>_xll.HPVAL($A$1,X$3,$A11,X$2,X$4,$A$4)</f>
        <v>0</v>
      </c>
      <c r="Y16" s="23"/>
      <c r="Z16" s="23">
        <f>_xll.HPVAL($A$1,Z$3,$A11,Z$2,Z$4,$A$4)</f>
        <v>0</v>
      </c>
      <c r="AA16" s="23"/>
      <c r="AB16" s="23">
        <f>_xll.HPVAL($A$1,AB$3,$A11,AB$2,AB$4,$A$4)</f>
        <v>0</v>
      </c>
      <c r="AC16" s="23"/>
      <c r="AD16" s="23">
        <f>_xll.HPVAL($A$1,AD$3,$A11,AD$2,AD$4,$A$4)</f>
        <v>0</v>
      </c>
      <c r="AE16" s="23"/>
      <c r="AF16" s="23">
        <f>_xll.HPVAL($A$1,AF$3,$A11,AF$2,AF$4,$A$4)</f>
        <v>0</v>
      </c>
      <c r="AG16" s="23"/>
      <c r="AH16" s="23">
        <f>_xll.HPVAL($A$1,AH$3,$A11,AH$2,AH$4,$A$4)</f>
        <v>0</v>
      </c>
      <c r="AI16" s="23"/>
      <c r="AJ16" s="23">
        <f>_xll.HPVAL($A$1,AJ$3,$A11,AJ$2,AJ$4,$A$4)</f>
        <v>0</v>
      </c>
      <c r="AK16" s="23"/>
      <c r="AL16" s="23">
        <f>_xll.HPVAL($A$1,AL$3,$A11,AL$2,AL$4,$A$4)</f>
        <v>0</v>
      </c>
      <c r="AM16" s="23"/>
      <c r="AN16" s="24">
        <f t="shared" si="2"/>
        <v>821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0</v>
      </c>
      <c r="Q17" s="23"/>
      <c r="R17" s="23">
        <f>_xll.HPVAL($A$1,R$3,$A12,R$2,R$4,$A$4)</f>
        <v>0</v>
      </c>
      <c r="S17" s="23"/>
      <c r="T17" s="23">
        <f>_xll.HPVAL($A$1,T$3,$A12,T$2,T$4,$A$4)</f>
        <v>0</v>
      </c>
      <c r="U17" s="23"/>
      <c r="V17" s="23">
        <f>_xll.HPVAL($A$1,V$3,$A12,V$2,V$4,$A$4)</f>
        <v>0</v>
      </c>
      <c r="W17" s="23"/>
      <c r="X17" s="23">
        <f>_xll.HPVAL($A$1,X$3,$A12,X$2,X$4,$A$4)</f>
        <v>0</v>
      </c>
      <c r="Y17" s="23"/>
      <c r="Z17" s="23">
        <f>_xll.HPVAL($A$1,Z$3,$A12,Z$2,Z$4,$A$4)</f>
        <v>0</v>
      </c>
      <c r="AA17" s="23"/>
      <c r="AB17" s="23">
        <f>_xll.HPVAL($A$1,AB$3,$A12,AB$2,AB$4,$A$4)</f>
        <v>0</v>
      </c>
      <c r="AC17" s="23"/>
      <c r="AD17" s="23">
        <f>_xll.HPVAL($A$1,AD$3,$A12,AD$2,AD$4,$A$4)</f>
        <v>0</v>
      </c>
      <c r="AE17" s="23"/>
      <c r="AF17" s="23">
        <f>_xll.HPVAL($A$1,AF$3,$A12,AF$2,AF$4,$A$4)</f>
        <v>0</v>
      </c>
      <c r="AG17" s="23"/>
      <c r="AH17" s="23">
        <f>_xll.HPVAL($A$1,AH$3,$A12,AH$2,AH$4,$A$4)</f>
        <v>0</v>
      </c>
      <c r="AI17" s="23"/>
      <c r="AJ17" s="23">
        <f>_xll.HPVAL($A$1,AJ$3,$A12,AJ$2,AJ$4,$A$4)</f>
        <v>0</v>
      </c>
      <c r="AK17" s="23"/>
      <c r="AL17" s="23">
        <f>_xll.HPVAL($A$1,AL$3,$A12,AL$2,AL$4,$A$4)</f>
        <v>0</v>
      </c>
      <c r="AM17" s="23"/>
      <c r="AN17" s="24">
        <f t="shared" si="2"/>
        <v>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0</v>
      </c>
      <c r="U20" s="23"/>
      <c r="V20" s="23">
        <f>_xll.HPVAL($A$1,V$3,$A15,V$2,V$4,$A$4)</f>
        <v>0</v>
      </c>
      <c r="W20" s="23"/>
      <c r="X20" s="23">
        <f>_xll.HPVAL($A$1,X$3,$A15,X$2,X$4,$A$4)</f>
        <v>0</v>
      </c>
      <c r="Y20" s="23"/>
      <c r="Z20" s="23">
        <f>_xll.HPVAL($A$1,Z$3,$A15,Z$2,Z$4,$A$4)</f>
        <v>0</v>
      </c>
      <c r="AA20" s="23"/>
      <c r="AB20" s="23">
        <f>_xll.HPVAL($A$1,AB$3,$A15,AB$2,AB$4,$A$4)</f>
        <v>0</v>
      </c>
      <c r="AC20" s="23"/>
      <c r="AD20" s="23">
        <f>_xll.HPVAL($A$1,AD$3,$A15,AD$2,AD$4,$A$4)</f>
        <v>0</v>
      </c>
      <c r="AE20" s="23"/>
      <c r="AF20" s="23">
        <f>_xll.HPVAL($A$1,AF$3,$A15,AF$2,AF$4,$A$4)</f>
        <v>0</v>
      </c>
      <c r="AG20" s="23"/>
      <c r="AH20" s="23">
        <f>_xll.HPVAL($A$1,AH$3,$A15,AH$2,AH$4,$A$4)</f>
        <v>0</v>
      </c>
      <c r="AI20" s="23"/>
      <c r="AJ20" s="23">
        <f>_xll.HPVAL($A$1,AJ$3,$A15,AJ$2,AJ$4,$A$4)</f>
        <v>0</v>
      </c>
      <c r="AK20" s="23"/>
      <c r="AL20" s="23">
        <f>_xll.HPVAL($A$1,AL$3,$A15,AL$2,AL$4,$A$4)</f>
        <v>0</v>
      </c>
      <c r="AM20" s="23"/>
      <c r="AN20" s="24">
        <f t="shared" si="2"/>
        <v>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0</v>
      </c>
      <c r="F21" s="23"/>
      <c r="G21" s="23">
        <f t="shared" si="0"/>
        <v>0</v>
      </c>
      <c r="H21" s="23"/>
      <c r="I21" s="23">
        <f>_xll.HPVAL($A$1,I$3,$A21,I$2,I$4,$A$4)</f>
        <v>0</v>
      </c>
      <c r="J21" s="23"/>
      <c r="K21" s="23">
        <f>_xll.HPVAL($A$1,K$3,$A21,K$2,K$4,$A$4)</f>
        <v>0</v>
      </c>
      <c r="L21" s="23"/>
      <c r="M21" s="23">
        <f t="shared" si="1"/>
        <v>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0</v>
      </c>
      <c r="F22" s="23"/>
      <c r="G22" s="23">
        <f t="shared" si="0"/>
        <v>0</v>
      </c>
      <c r="H22" s="23"/>
      <c r="I22" s="23">
        <f>_xll.HPVAL($A$1,I$3,$A22,I$2,I$4,$A$4)</f>
        <v>0</v>
      </c>
      <c r="J22" s="23"/>
      <c r="K22" s="23">
        <f>_xll.HPVAL($A$1,K$3,$A22,K$2,K$4,$A$4)</f>
        <v>0</v>
      </c>
      <c r="L22" s="23"/>
      <c r="M22" s="23">
        <f t="shared" si="1"/>
        <v>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0</v>
      </c>
      <c r="U26" s="23"/>
      <c r="V26" s="23">
        <f>_xll.HPVAL($A$1,V$3,$A21,V$2,V$4,$A$4)</f>
        <v>0</v>
      </c>
      <c r="W26" s="23"/>
      <c r="X26" s="23">
        <f>_xll.HPVAL($A$1,X$3,$A21,X$2,X$4,$A$4)</f>
        <v>0</v>
      </c>
      <c r="Y26" s="23"/>
      <c r="Z26" s="23">
        <f>_xll.HPVAL($A$1,Z$3,$A21,Z$2,Z$4,$A$4)</f>
        <v>0</v>
      </c>
      <c r="AA26" s="23"/>
      <c r="AB26" s="23">
        <f>_xll.HPVAL($A$1,AB$3,$A21,AB$2,AB$4,$A$4)</f>
        <v>0</v>
      </c>
      <c r="AC26" s="23"/>
      <c r="AD26" s="23">
        <f>_xll.HPVAL($A$1,AD$3,$A21,AD$2,AD$4,$A$4)</f>
        <v>0</v>
      </c>
      <c r="AE26" s="23"/>
      <c r="AF26" s="23">
        <f>_xll.HPVAL($A$1,AF$3,$A21,AF$2,AF$4,$A$4)</f>
        <v>0</v>
      </c>
      <c r="AG26" s="23"/>
      <c r="AH26" s="23">
        <f>_xll.HPVAL($A$1,AH$3,$A21,AH$2,AH$4,$A$4)</f>
        <v>0</v>
      </c>
      <c r="AI26" s="23"/>
      <c r="AJ26" s="23">
        <f>_xll.HPVAL($A$1,AJ$3,$A21,AJ$2,AJ$4,$A$4)</f>
        <v>0</v>
      </c>
      <c r="AK26" s="23"/>
      <c r="AL26" s="23">
        <f>_xll.HPVAL($A$1,AL$3,$A21,AL$2,AL$4,$A$4)</f>
        <v>0</v>
      </c>
      <c r="AM26" s="23"/>
      <c r="AN26" s="24">
        <f t="shared" si="2"/>
        <v>0</v>
      </c>
    </row>
    <row r="27" spans="1:45" s="12" customFormat="1" ht="18" customHeight="1">
      <c r="B27" s="21" t="s">
        <v>40</v>
      </c>
      <c r="C27" s="23">
        <f>SUM(C10:C26)</f>
        <v>4363</v>
      </c>
      <c r="D27" s="23"/>
      <c r="E27" s="23">
        <f>SUM(E10:E26)</f>
        <v>0</v>
      </c>
      <c r="F27" s="23"/>
      <c r="G27" s="23">
        <f t="shared" si="0"/>
        <v>-4363</v>
      </c>
      <c r="H27" s="23"/>
      <c r="I27" s="23">
        <f>SUM(I10:I26)</f>
        <v>4363</v>
      </c>
      <c r="J27" s="23"/>
      <c r="K27" s="23">
        <f>SUM(K10:K26)</f>
        <v>0</v>
      </c>
      <c r="L27" s="23"/>
      <c r="M27" s="23">
        <f t="shared" si="1"/>
        <v>-4363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0</v>
      </c>
      <c r="U27" s="23"/>
      <c r="V27" s="23">
        <f>_xll.HPVAL($A$1,V$3,$A22,V$2,V$4,$A$4)</f>
        <v>0</v>
      </c>
      <c r="W27" s="23"/>
      <c r="X27" s="23">
        <f>_xll.HPVAL($A$1,X$3,$A22,X$2,X$4,$A$4)</f>
        <v>0</v>
      </c>
      <c r="Y27" s="23"/>
      <c r="Z27" s="23">
        <f>_xll.HPVAL($A$1,Z$3,$A22,Z$2,Z$4,$A$4)</f>
        <v>0</v>
      </c>
      <c r="AA27" s="23"/>
      <c r="AB27" s="23">
        <f>_xll.HPVAL($A$1,AB$3,$A22,AB$2,AB$4,$A$4)</f>
        <v>0</v>
      </c>
      <c r="AC27" s="23"/>
      <c r="AD27" s="23">
        <f>_xll.HPVAL($A$1,AD$3,$A22,AD$2,AD$4,$A$4)</f>
        <v>0</v>
      </c>
      <c r="AE27" s="23"/>
      <c r="AF27" s="23">
        <f>_xll.HPVAL($A$1,AF$3,$A22,AF$2,AF$4,$A$4)</f>
        <v>0</v>
      </c>
      <c r="AG27" s="23"/>
      <c r="AH27" s="23">
        <f>_xll.HPVAL($A$1,AH$3,$A22,AH$2,AH$4,$A$4)</f>
        <v>0</v>
      </c>
      <c r="AI27" s="23"/>
      <c r="AJ27" s="23">
        <f>_xll.HPVAL($A$1,AJ$3,$A22,AJ$2,AJ$4,$A$4)</f>
        <v>0</v>
      </c>
      <c r="AK27" s="23"/>
      <c r="AL27" s="23">
        <f>_xll.HPVAL($A$1,AL$3,$A22,AL$2,AL$4,$A$4)</f>
        <v>0</v>
      </c>
      <c r="AM27" s="23"/>
      <c r="AN27" s="24">
        <f t="shared" si="2"/>
        <v>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4363</v>
      </c>
      <c r="D31" s="24"/>
      <c r="E31" s="24">
        <f>E27+E29</f>
        <v>0</v>
      </c>
      <c r="F31" s="24"/>
      <c r="G31" s="24">
        <f>E31-C31</f>
        <v>-4363</v>
      </c>
      <c r="H31" s="24"/>
      <c r="I31" s="24">
        <f>I27+I29</f>
        <v>4363</v>
      </c>
      <c r="J31" s="24"/>
      <c r="K31" s="24">
        <f>K27+K29</f>
        <v>0</v>
      </c>
      <c r="L31" s="24"/>
      <c r="M31" s="24">
        <f>K31-I31</f>
        <v>-4363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0</v>
      </c>
      <c r="Q32" s="24"/>
      <c r="R32" s="23">
        <f>SUM(R15:R31)</f>
        <v>4363</v>
      </c>
      <c r="S32" s="24"/>
      <c r="T32" s="23">
        <f>SUM(T15:T31)</f>
        <v>0</v>
      </c>
      <c r="U32" s="24"/>
      <c r="V32" s="23">
        <f>SUM(V15:V31)</f>
        <v>0</v>
      </c>
      <c r="W32" s="24"/>
      <c r="X32" s="23">
        <f>SUM(X15:X31)</f>
        <v>0</v>
      </c>
      <c r="Y32" s="24"/>
      <c r="Z32" s="23">
        <f>SUM(Z15:Z31)</f>
        <v>0</v>
      </c>
      <c r="AA32" s="24"/>
      <c r="AB32" s="23">
        <f>SUM(AB15:AB31)</f>
        <v>0</v>
      </c>
      <c r="AC32" s="24"/>
      <c r="AD32" s="23">
        <f>SUM(AD15:AD31)</f>
        <v>0</v>
      </c>
      <c r="AE32" s="24"/>
      <c r="AF32" s="23">
        <f>SUM(AF15:AF31)</f>
        <v>0</v>
      </c>
      <c r="AG32" s="24"/>
      <c r="AH32" s="23">
        <f>SUM(AH15:AH31)</f>
        <v>0</v>
      </c>
      <c r="AI32" s="24"/>
      <c r="AJ32" s="23">
        <f>SUM(AJ15:AJ31)</f>
        <v>0</v>
      </c>
      <c r="AK32" s="24"/>
      <c r="AL32" s="23">
        <f>SUM(AL15:AL31)</f>
        <v>0</v>
      </c>
      <c r="AM32" s="24"/>
      <c r="AN32" s="24">
        <f t="shared" si="2"/>
        <v>4363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0</v>
      </c>
      <c r="Q36" s="24"/>
      <c r="R36" s="24">
        <f>R32+R34</f>
        <v>4363</v>
      </c>
      <c r="S36" s="24"/>
      <c r="T36" s="24">
        <f>T32+T34</f>
        <v>0</v>
      </c>
      <c r="U36" s="24"/>
      <c r="V36" s="24">
        <f>V32+V34</f>
        <v>0</v>
      </c>
      <c r="W36" s="24"/>
      <c r="X36" s="24">
        <f>X32+X34</f>
        <v>0</v>
      </c>
      <c r="Y36" s="24"/>
      <c r="Z36" s="24">
        <f>Z32+Z34</f>
        <v>0</v>
      </c>
      <c r="AA36" s="24"/>
      <c r="AB36" s="24">
        <f>AB32+AB34</f>
        <v>0</v>
      </c>
      <c r="AC36" s="24"/>
      <c r="AD36" s="24">
        <f>AD32+AD34</f>
        <v>0</v>
      </c>
      <c r="AE36" s="24"/>
      <c r="AF36" s="24">
        <f>AF32+AF34</f>
        <v>0</v>
      </c>
      <c r="AG36" s="24"/>
      <c r="AH36" s="24">
        <f>AH32+AH34</f>
        <v>0</v>
      </c>
      <c r="AI36" s="24"/>
      <c r="AJ36" s="24">
        <f>AJ32+AJ34</f>
        <v>0</v>
      </c>
      <c r="AK36" s="24"/>
      <c r="AL36" s="24">
        <f>AL32+AL34</f>
        <v>0</v>
      </c>
      <c r="AM36" s="24"/>
      <c r="AN36" s="24">
        <f>AN32+AN34</f>
        <v>4363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O16"/>
  <sheetViews>
    <sheetView workbookViewId="0">
      <selection activeCell="Q17" sqref="Q17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.710937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1770.82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1770.82</v>
      </c>
    </row>
    <row r="6" spans="1:15">
      <c r="N6" s="61" t="s">
        <v>73</v>
      </c>
      <c r="O6" s="61">
        <v>3541.64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239.98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302.89999999999998</v>
      </c>
    </row>
    <row r="10" spans="1:15">
      <c r="N10" s="61" t="s">
        <v>73</v>
      </c>
      <c r="O10" s="61">
        <v>542.88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510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6.52</v>
      </c>
    </row>
    <row r="13" spans="1:15">
      <c r="C13" s="49">
        <v>413</v>
      </c>
      <c r="D13" s="49">
        <v>4081</v>
      </c>
      <c r="E13" s="49">
        <v>520</v>
      </c>
      <c r="F13" s="49" t="s">
        <v>76</v>
      </c>
      <c r="G13" s="49" t="s">
        <v>75</v>
      </c>
      <c r="H13" s="49" t="s">
        <v>72</v>
      </c>
      <c r="I13" s="65" t="s">
        <v>77</v>
      </c>
      <c r="J13" s="65" t="s">
        <v>175</v>
      </c>
      <c r="N13" s="61">
        <v>135.61000000000001</v>
      </c>
    </row>
    <row r="14" spans="1:15">
      <c r="C14" s="49">
        <v>413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156</v>
      </c>
      <c r="N14" s="61">
        <v>135.4</v>
      </c>
    </row>
    <row r="15" spans="1:15">
      <c r="N15" s="61" t="s">
        <v>73</v>
      </c>
      <c r="O15" s="61">
        <v>277.52999999999997</v>
      </c>
    </row>
    <row r="16" spans="1:15">
      <c r="N16" s="61" t="s">
        <v>96</v>
      </c>
      <c r="O16" s="61">
        <v>4362.05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139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IF(Input!$D$3&gt;='2663'!P$2,"Actual","Plan")</f>
        <v>Actual</v>
      </c>
      <c r="Q8" s="20"/>
      <c r="R8" s="19" t="str">
        <f>IF(Input!$D$3&gt;='2663'!R$2,"Actual","Plan")</f>
        <v>Actual</v>
      </c>
      <c r="S8" s="20"/>
      <c r="T8" s="19" t="str">
        <f>IF(Input!$D$3&gt;='2663'!T$2,"Actual","Plan")</f>
        <v>Plan</v>
      </c>
      <c r="U8" s="20"/>
      <c r="V8" s="19" t="str">
        <f>IF(Input!$D$3&gt;='2663'!V$2,"Actual","Plan")</f>
        <v>Plan</v>
      </c>
      <c r="W8" s="20"/>
      <c r="X8" s="19" t="str">
        <f>IF(Input!$D$3&gt;='2663'!X$2,"Actual","Plan")</f>
        <v>Plan</v>
      </c>
      <c r="Y8" s="20"/>
      <c r="Z8" s="19" t="str">
        <f>IF(Input!$D$3&gt;='2663'!Z$2,"Actual","Plan")</f>
        <v>Plan</v>
      </c>
      <c r="AA8" s="20"/>
      <c r="AB8" s="19" t="str">
        <f>IF(Input!$D$3&gt;='2663'!AB$2,"Actual","Plan")</f>
        <v>Plan</v>
      </c>
      <c r="AC8" s="20"/>
      <c r="AD8" s="19" t="str">
        <f>IF(Input!$D$3&gt;='2663'!AD$2,"Actual","Plan")</f>
        <v>Plan</v>
      </c>
      <c r="AE8" s="20"/>
      <c r="AF8" s="19" t="str">
        <f>IF(Input!$D$3&gt;='2663'!AF$2,"Actual","Plan")</f>
        <v>Plan</v>
      </c>
      <c r="AG8" s="20"/>
      <c r="AH8" s="19" t="str">
        <f>IF(Input!$D$3&gt;='2663'!AH$2,"Actual","Plan")</f>
        <v>Plan</v>
      </c>
      <c r="AI8" s="20"/>
      <c r="AJ8" s="19" t="str">
        <f>IF(Input!$D$3&gt;='2663'!AJ$2,"Actual","Plan")</f>
        <v>Plan</v>
      </c>
      <c r="AK8" s="20"/>
      <c r="AL8" s="19" t="str">
        <f>IF(Input!$D$3&gt;='2663'!AL$2,"Actual","Plan")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15710</v>
      </c>
      <c r="D10" s="23"/>
      <c r="E10" s="23">
        <f>_xll.HPVAL($A$1,E$3,$A10,E$2,E$4,$A$4)</f>
        <v>15700</v>
      </c>
      <c r="F10" s="23"/>
      <c r="G10" s="23">
        <f t="shared" ref="G10:G27" si="0">E10-C10</f>
        <v>-10</v>
      </c>
      <c r="H10" s="23"/>
      <c r="I10" s="23">
        <f>_xll.HPVAL($A$1,I$3,$A10,I$2,I$4,$A$4)</f>
        <v>30320</v>
      </c>
      <c r="J10" s="23"/>
      <c r="K10" s="23">
        <f>_xll.HPVAL($A$1,K$3,$A10,K$2,K$4,$A$4)</f>
        <v>35212</v>
      </c>
      <c r="L10" s="23"/>
      <c r="M10" s="23">
        <f t="shared" ref="M10:M27" si="1">K10-I10</f>
        <v>4892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2</v>
      </c>
      <c r="U10" s="68"/>
      <c r="V10" s="67">
        <f>_xll.HPVAL($A$1,V$3,$P$1,V$2,$C$4,$A$4)</f>
        <v>1</v>
      </c>
      <c r="W10" s="68"/>
      <c r="X10" s="67">
        <f>_xll.HPVAL($A$1,X$3,$P$1,X$2,$C$4,$A$4)</f>
        <v>1</v>
      </c>
      <c r="Y10" s="68"/>
      <c r="Z10" s="67">
        <f>_xll.HPVAL($A$1,Z$3,$P$1,Z$2,$C$4,$A$4)</f>
        <v>1</v>
      </c>
      <c r="AA10" s="68"/>
      <c r="AB10" s="67">
        <f>_xll.HPVAL($A$1,AB$3,$P$1,AB$2,$C$4,$A$4)</f>
        <v>1</v>
      </c>
      <c r="AC10" s="68"/>
      <c r="AD10" s="67">
        <f>_xll.HPVAL($A$1,AD$3,$P$1,AD$2,$C$4,$A$4)</f>
        <v>1</v>
      </c>
      <c r="AE10" s="68"/>
      <c r="AF10" s="67">
        <f>_xll.HPVAL($A$1,AF$3,$P$1,AF$2,$C$4,$A$4)</f>
        <v>1</v>
      </c>
      <c r="AG10" s="68"/>
      <c r="AH10" s="67">
        <f>_xll.HPVAL($A$1,AH$3,$P$1,AH$2,$C$4,$A$4)</f>
        <v>1</v>
      </c>
      <c r="AI10" s="67"/>
      <c r="AJ10" s="67">
        <f>_xll.HPVAL($A$1,AJ$3,$P$1,AJ$2,$C$4,$A$4)</f>
        <v>1</v>
      </c>
      <c r="AK10" s="69"/>
      <c r="AL10" s="67">
        <f>_xll.HPVAL($A$1,AL$3,$P$1,AL$2,$C$4,$A$4)</f>
        <v>1</v>
      </c>
      <c r="AM10" s="68"/>
      <c r="AN10" s="68">
        <f>SUM(P10:AL10)</f>
        <v>11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2145</v>
      </c>
      <c r="D11" s="23"/>
      <c r="E11" s="23">
        <f>_xll.HPVAL($A$1,E$3,$A11,E$2,E$4,$A$4)</f>
        <v>4080.95</v>
      </c>
      <c r="F11" s="23"/>
      <c r="G11" s="23">
        <f t="shared" si="0"/>
        <v>1935.9499999999998</v>
      </c>
      <c r="H11" s="23"/>
      <c r="I11" s="23">
        <f>_xll.HPVAL($A$1,I$3,$A11,I$2,I$4,$A$4)</f>
        <v>4846</v>
      </c>
      <c r="J11" s="23"/>
      <c r="K11" s="23">
        <f>_xll.HPVAL($A$1,K$3,$A11,K$2,K$4,$A$4)</f>
        <v>9261.402</v>
      </c>
      <c r="L11" s="23"/>
      <c r="M11" s="23">
        <f t="shared" si="1"/>
        <v>4415.402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31</v>
      </c>
      <c r="D12" s="23"/>
      <c r="E12" s="23">
        <f>_xll.HPVAL($A$1,E$3,$A12,E$2,E$4,$A$4)</f>
        <v>370</v>
      </c>
      <c r="F12" s="23"/>
      <c r="G12" s="23">
        <f t="shared" si="0"/>
        <v>339</v>
      </c>
      <c r="H12" s="23"/>
      <c r="I12" s="23">
        <f>_xll.HPVAL($A$1,I$3,$A12,I$2,I$4,$A$4)</f>
        <v>114</v>
      </c>
      <c r="J12" s="23"/>
      <c r="K12" s="23">
        <f>_xll.HPVAL($A$1,K$3,$A12,K$2,K$4,$A$4)</f>
        <v>930</v>
      </c>
      <c r="L12" s="23"/>
      <c r="M12" s="23">
        <f t="shared" si="1"/>
        <v>816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0</v>
      </c>
      <c r="D15" s="23"/>
      <c r="E15" s="23">
        <f>_xll.HPVAL($A$1,E$3,$A15,E$2,E$4,$A$4)</f>
        <v>75</v>
      </c>
      <c r="F15" s="23"/>
      <c r="G15" s="23">
        <f t="shared" si="0"/>
        <v>75</v>
      </c>
      <c r="H15" s="23"/>
      <c r="I15" s="23">
        <f>_xll.HPVAL($A$1,I$3,$A15,I$2,I$4,$A$4)</f>
        <v>0</v>
      </c>
      <c r="J15" s="23"/>
      <c r="K15" s="23">
        <f>_xll.HPVAL($A$1,K$3,$A15,K$2,K$4,$A$4)</f>
        <v>200</v>
      </c>
      <c r="L15" s="23"/>
      <c r="M15" s="23">
        <f t="shared" si="1"/>
        <v>200</v>
      </c>
      <c r="O15" s="18" t="s">
        <v>13</v>
      </c>
      <c r="P15" s="23">
        <f>_xll.HPVAL($A$1,P$3,$A10,P$2,P$4,$A$4)</f>
        <v>14610</v>
      </c>
      <c r="Q15" s="23"/>
      <c r="R15" s="23">
        <f>_xll.HPVAL($A$1,R$3,$A10,R$2,R$4,$A$4)</f>
        <v>15710</v>
      </c>
      <c r="S15" s="23"/>
      <c r="T15" s="23">
        <f>_xll.HPVAL($A$1,T$3,$A10,T$2,T$4,$A$4)</f>
        <v>12500</v>
      </c>
      <c r="U15" s="23"/>
      <c r="V15" s="23">
        <f>_xll.HPVAL($A$1,V$3,$A10,V$2,V$4,$A$4)</f>
        <v>6500</v>
      </c>
      <c r="W15" s="23"/>
      <c r="X15" s="23">
        <f>_xll.HPVAL($A$1,X$3,$A10,X$2,X$4,$A$4)</f>
        <v>6500</v>
      </c>
      <c r="Y15" s="23"/>
      <c r="Z15" s="23">
        <f>_xll.HPVAL($A$1,Z$3,$A10,Z$2,Z$4,$A$4)</f>
        <v>6500</v>
      </c>
      <c r="AA15" s="23"/>
      <c r="AB15" s="23">
        <f>_xll.HPVAL($A$1,AB$3,$A10,AB$2,AB$4,$A$4)</f>
        <v>6500</v>
      </c>
      <c r="AC15" s="23"/>
      <c r="AD15" s="23">
        <f>_xll.HPVAL($A$1,AD$3,$A10,AD$2,AD$4,$A$4)</f>
        <v>6500</v>
      </c>
      <c r="AE15" s="23"/>
      <c r="AF15" s="23">
        <f>_xll.HPVAL($A$1,AF$3,$A10,AF$2,AF$4,$A$4)</f>
        <v>6500</v>
      </c>
      <c r="AG15" s="23"/>
      <c r="AH15" s="23">
        <f>_xll.HPVAL($A$1,AH$3,$A10,AH$2,AH$4,$A$4)</f>
        <v>6500</v>
      </c>
      <c r="AI15" s="23"/>
      <c r="AJ15" s="23">
        <f>_xll.HPVAL($A$1,AJ$3,$A10,AJ$2,AJ$4,$A$4)</f>
        <v>6500</v>
      </c>
      <c r="AK15" s="23"/>
      <c r="AL15" s="23">
        <f>_xll.HPVAL($A$1,AL$3,$A10,AL$2,AL$4,$A$4)</f>
        <v>6500</v>
      </c>
      <c r="AM15" s="23"/>
      <c r="AN15" s="24">
        <f t="shared" ref="AN15:AN32" si="2">SUM(P15:AL15)</f>
        <v>101320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0</v>
      </c>
      <c r="F16" s="23"/>
      <c r="G16" s="23">
        <f t="shared" si="0"/>
        <v>0</v>
      </c>
      <c r="H16" s="23"/>
      <c r="I16" s="23">
        <f>_xll.HPVAL($A$1,I$3,$A16,I$2,I$4,$A$4)</f>
        <v>0</v>
      </c>
      <c r="J16" s="23"/>
      <c r="K16" s="23">
        <f>_xll.HPVAL($A$1,K$3,$A16,K$2,K$4,$A$4)</f>
        <v>0</v>
      </c>
      <c r="L16" s="23"/>
      <c r="M16" s="23">
        <f t="shared" si="1"/>
        <v>0</v>
      </c>
      <c r="O16" s="18" t="s">
        <v>15</v>
      </c>
      <c r="P16" s="23">
        <f>_xll.HPVAL($A$1,P$3,$A11,P$2,P$4,$A$4)</f>
        <v>2701</v>
      </c>
      <c r="Q16" s="23"/>
      <c r="R16" s="23">
        <f>_xll.HPVAL($A$1,R$3,$A11,R$2,R$4,$A$4)</f>
        <v>2145</v>
      </c>
      <c r="S16" s="23"/>
      <c r="T16" s="23">
        <f>_xll.HPVAL($A$1,T$3,$A11,T$2,T$4,$A$4)</f>
        <v>3047.0833333333339</v>
      </c>
      <c r="U16" s="23"/>
      <c r="V16" s="23">
        <f>_xll.HPVAL($A$1,V$3,$A11,V$2,V$4,$A$4)</f>
        <v>1551.9166666666679</v>
      </c>
      <c r="W16" s="23"/>
      <c r="X16" s="23">
        <f>_xll.HPVAL($A$1,X$3,$A11,X$2,X$4,$A$4)</f>
        <v>1551.9166666666679</v>
      </c>
      <c r="Y16" s="23"/>
      <c r="Z16" s="23">
        <f>_xll.HPVAL($A$1,Z$3,$A11,Z$2,Z$4,$A$4)</f>
        <v>1551.9166666666679</v>
      </c>
      <c r="AA16" s="23"/>
      <c r="AB16" s="23">
        <f>_xll.HPVAL($A$1,AB$3,$A11,AB$2,AB$4,$A$4)</f>
        <v>1551.9166666666679</v>
      </c>
      <c r="AC16" s="23"/>
      <c r="AD16" s="23">
        <f>_xll.HPVAL($A$1,AD$3,$A11,AD$2,AD$4,$A$4)</f>
        <v>1551.9166666666679</v>
      </c>
      <c r="AE16" s="23"/>
      <c r="AF16" s="23">
        <f>_xll.HPVAL($A$1,AF$3,$A11,AF$2,AF$4,$A$4)</f>
        <v>1551.9166666666679</v>
      </c>
      <c r="AG16" s="23"/>
      <c r="AH16" s="23">
        <f>_xll.HPVAL($A$1,AH$3,$A11,AH$2,AH$4,$A$4)</f>
        <v>1551.9166666666679</v>
      </c>
      <c r="AI16" s="23"/>
      <c r="AJ16" s="23">
        <f>_xll.HPVAL($A$1,AJ$3,$A11,AJ$2,AJ$4,$A$4)</f>
        <v>1551.9166666666715</v>
      </c>
      <c r="AK16" s="23"/>
      <c r="AL16" s="23">
        <f>_xll.HPVAL($A$1,AL$3,$A11,AL$2,AL$4,$A$4)</f>
        <v>1551.9166666666679</v>
      </c>
      <c r="AM16" s="23"/>
      <c r="AN16" s="24">
        <f t="shared" si="2"/>
        <v>21860.33333333335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83</v>
      </c>
      <c r="Q17" s="23"/>
      <c r="R17" s="23">
        <f>_xll.HPVAL($A$1,R$3,$A12,R$2,R$4,$A$4)</f>
        <v>31</v>
      </c>
      <c r="S17" s="23"/>
      <c r="T17" s="23">
        <f>_xll.HPVAL($A$1,T$3,$A12,T$2,T$4,$A$4)</f>
        <v>245</v>
      </c>
      <c r="U17" s="23"/>
      <c r="V17" s="23">
        <f>_xll.HPVAL($A$1,V$3,$A12,V$2,V$4,$A$4)</f>
        <v>135</v>
      </c>
      <c r="W17" s="23"/>
      <c r="X17" s="23">
        <f>_xll.HPVAL($A$1,X$3,$A12,X$2,X$4,$A$4)</f>
        <v>135</v>
      </c>
      <c r="Y17" s="23"/>
      <c r="Z17" s="23">
        <f>_xll.HPVAL($A$1,Z$3,$A12,Z$2,Z$4,$A$4)</f>
        <v>135</v>
      </c>
      <c r="AA17" s="23"/>
      <c r="AB17" s="23">
        <f>_xll.HPVAL($A$1,AB$3,$A12,AB$2,AB$4,$A$4)</f>
        <v>135</v>
      </c>
      <c r="AC17" s="23"/>
      <c r="AD17" s="23">
        <f>_xll.HPVAL($A$1,AD$3,$A12,AD$2,AD$4,$A$4)</f>
        <v>135</v>
      </c>
      <c r="AE17" s="23"/>
      <c r="AF17" s="23">
        <f>_xll.HPVAL($A$1,AF$3,$A12,AF$2,AF$4,$A$4)</f>
        <v>135</v>
      </c>
      <c r="AG17" s="23"/>
      <c r="AH17" s="23">
        <f>_xll.HPVAL($A$1,AH$3,$A12,AH$2,AH$4,$A$4)</f>
        <v>170</v>
      </c>
      <c r="AI17" s="23"/>
      <c r="AJ17" s="23">
        <f>_xll.HPVAL($A$1,AJ$3,$A12,AJ$2,AJ$4,$A$4)</f>
        <v>135</v>
      </c>
      <c r="AK17" s="23"/>
      <c r="AL17" s="23">
        <f>_xll.HPVAL($A$1,AL$3,$A12,AL$2,AL$4,$A$4)</f>
        <v>135</v>
      </c>
      <c r="AM17" s="23"/>
      <c r="AN17" s="24">
        <f t="shared" si="2"/>
        <v>1609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0</v>
      </c>
      <c r="F19" s="23"/>
      <c r="G19" s="23">
        <f t="shared" si="0"/>
        <v>0</v>
      </c>
      <c r="H19" s="23"/>
      <c r="I19" s="23">
        <f>_xll.HPVAL($A$1,I$3,$A19,I$2,I$4,$A$4)</f>
        <v>0</v>
      </c>
      <c r="J19" s="23"/>
      <c r="K19" s="23">
        <f>_xll.HPVAL($A$1,K$3,$A19,K$2,K$4,$A$4)</f>
        <v>0</v>
      </c>
      <c r="L19" s="23"/>
      <c r="M19" s="23">
        <f t="shared" si="1"/>
        <v>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0</v>
      </c>
      <c r="Q20" s="23"/>
      <c r="R20" s="23">
        <f>_xll.HPVAL($A$1,R$3,$A15,R$2,R$4,$A$4)</f>
        <v>0</v>
      </c>
      <c r="S20" s="23"/>
      <c r="T20" s="23">
        <f>_xll.HPVAL($A$1,T$3,$A15,T$2,T$4,$A$4)</f>
        <v>50</v>
      </c>
      <c r="U20" s="23"/>
      <c r="V20" s="23">
        <f>_xll.HPVAL($A$1,V$3,$A15,V$2,V$4,$A$4)</f>
        <v>30</v>
      </c>
      <c r="W20" s="23"/>
      <c r="X20" s="23">
        <f>_xll.HPVAL($A$1,X$3,$A15,X$2,X$4,$A$4)</f>
        <v>30</v>
      </c>
      <c r="Y20" s="23"/>
      <c r="Z20" s="23">
        <f>_xll.HPVAL($A$1,Z$3,$A15,Z$2,Z$4,$A$4)</f>
        <v>30</v>
      </c>
      <c r="AA20" s="23"/>
      <c r="AB20" s="23">
        <f>_xll.HPVAL($A$1,AB$3,$A15,AB$2,AB$4,$A$4)</f>
        <v>30</v>
      </c>
      <c r="AC20" s="23"/>
      <c r="AD20" s="23">
        <f>_xll.HPVAL($A$1,AD$3,$A15,AD$2,AD$4,$A$4)</f>
        <v>30</v>
      </c>
      <c r="AE20" s="23"/>
      <c r="AF20" s="23">
        <f>_xll.HPVAL($A$1,AF$3,$A15,AF$2,AF$4,$A$4)</f>
        <v>30</v>
      </c>
      <c r="AG20" s="23"/>
      <c r="AH20" s="23">
        <f>_xll.HPVAL($A$1,AH$3,$A15,AH$2,AH$4,$A$4)</f>
        <v>30</v>
      </c>
      <c r="AI20" s="23"/>
      <c r="AJ20" s="23">
        <f>_xll.HPVAL($A$1,AJ$3,$A15,AJ$2,AJ$4,$A$4)</f>
        <v>30</v>
      </c>
      <c r="AK20" s="23"/>
      <c r="AL20" s="23">
        <f>_xll.HPVAL($A$1,AL$3,$A15,AL$2,AL$4,$A$4)</f>
        <v>30</v>
      </c>
      <c r="AM20" s="23"/>
      <c r="AN20" s="24">
        <f t="shared" si="2"/>
        <v>320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1000</v>
      </c>
      <c r="F21" s="23"/>
      <c r="G21" s="23">
        <f t="shared" si="0"/>
        <v>1000</v>
      </c>
      <c r="H21" s="23"/>
      <c r="I21" s="23">
        <f>_xll.HPVAL($A$1,I$3,$A21,I$2,I$4,$A$4)</f>
        <v>0</v>
      </c>
      <c r="J21" s="23"/>
      <c r="K21" s="23">
        <f>_xll.HPVAL($A$1,K$3,$A21,K$2,K$4,$A$4)</f>
        <v>2000</v>
      </c>
      <c r="L21" s="23"/>
      <c r="M21" s="23">
        <f t="shared" si="1"/>
        <v>2000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0</v>
      </c>
      <c r="U21" s="23"/>
      <c r="V21" s="23">
        <f>_xll.HPVAL($A$1,V$3,$A16,V$2,V$4,$A$4)</f>
        <v>0</v>
      </c>
      <c r="W21" s="23"/>
      <c r="X21" s="23">
        <f>_xll.HPVAL($A$1,X$3,$A16,X$2,X$4,$A$4)</f>
        <v>0</v>
      </c>
      <c r="Y21" s="23"/>
      <c r="Z21" s="23">
        <f>_xll.HPVAL($A$1,Z$3,$A16,Z$2,Z$4,$A$4)</f>
        <v>0</v>
      </c>
      <c r="AA21" s="23"/>
      <c r="AB21" s="23">
        <f>_xll.HPVAL($A$1,AB$3,$A16,AB$2,AB$4,$A$4)</f>
        <v>0</v>
      </c>
      <c r="AC21" s="23"/>
      <c r="AD21" s="23">
        <f>_xll.HPVAL($A$1,AD$3,$A16,AD$2,AD$4,$A$4)</f>
        <v>0</v>
      </c>
      <c r="AE21" s="23"/>
      <c r="AF21" s="23">
        <f>_xll.HPVAL($A$1,AF$3,$A16,AF$2,AF$4,$A$4)</f>
        <v>0</v>
      </c>
      <c r="AG21" s="23"/>
      <c r="AH21" s="23">
        <f>_xll.HPVAL($A$1,AH$3,$A16,AH$2,AH$4,$A$4)</f>
        <v>0</v>
      </c>
      <c r="AI21" s="23"/>
      <c r="AJ21" s="23">
        <f>_xll.HPVAL($A$1,AJ$3,$A16,AJ$2,AJ$4,$A$4)</f>
        <v>0</v>
      </c>
      <c r="AK21" s="23"/>
      <c r="AL21" s="23">
        <f>_xll.HPVAL($A$1,AL$3,$A16,AL$2,AL$4,$A$4)</f>
        <v>0</v>
      </c>
      <c r="AM21" s="23"/>
      <c r="AN21" s="24">
        <f t="shared" si="2"/>
        <v>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1000</v>
      </c>
      <c r="F22" s="23"/>
      <c r="G22" s="23">
        <f t="shared" si="0"/>
        <v>1000</v>
      </c>
      <c r="H22" s="23"/>
      <c r="I22" s="23">
        <f>_xll.HPVAL($A$1,I$3,$A22,I$2,I$4,$A$4)</f>
        <v>0</v>
      </c>
      <c r="J22" s="23"/>
      <c r="K22" s="23">
        <f>_xll.HPVAL($A$1,K$3,$A22,K$2,K$4,$A$4)</f>
        <v>2000</v>
      </c>
      <c r="L22" s="23"/>
      <c r="M22" s="23">
        <f t="shared" si="1"/>
        <v>2000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1000</v>
      </c>
      <c r="U26" s="23"/>
      <c r="V26" s="23">
        <f>_xll.HPVAL($A$1,V$3,$A21,V$2,V$4,$A$4)</f>
        <v>1000</v>
      </c>
      <c r="W26" s="23"/>
      <c r="X26" s="23">
        <f>_xll.HPVAL($A$1,X$3,$A21,X$2,X$4,$A$4)</f>
        <v>1000</v>
      </c>
      <c r="Y26" s="23"/>
      <c r="Z26" s="23">
        <f>_xll.HPVAL($A$1,Z$3,$A21,Z$2,Z$4,$A$4)</f>
        <v>1000</v>
      </c>
      <c r="AA26" s="23"/>
      <c r="AB26" s="23">
        <f>_xll.HPVAL($A$1,AB$3,$A21,AB$2,AB$4,$A$4)</f>
        <v>1000</v>
      </c>
      <c r="AC26" s="23"/>
      <c r="AD26" s="23">
        <f>_xll.HPVAL($A$1,AD$3,$A21,AD$2,AD$4,$A$4)</f>
        <v>1000</v>
      </c>
      <c r="AE26" s="23"/>
      <c r="AF26" s="23">
        <f>_xll.HPVAL($A$1,AF$3,$A21,AF$2,AF$4,$A$4)</f>
        <v>1000</v>
      </c>
      <c r="AG26" s="23"/>
      <c r="AH26" s="23">
        <f>_xll.HPVAL($A$1,AH$3,$A21,AH$2,AH$4,$A$4)</f>
        <v>1000</v>
      </c>
      <c r="AI26" s="23"/>
      <c r="AJ26" s="23">
        <f>_xll.HPVAL($A$1,AJ$3,$A21,AJ$2,AJ$4,$A$4)</f>
        <v>1000</v>
      </c>
      <c r="AK26" s="23"/>
      <c r="AL26" s="23">
        <f>_xll.HPVAL($A$1,AL$3,$A21,AL$2,AL$4,$A$4)</f>
        <v>1000</v>
      </c>
      <c r="AM26" s="23"/>
      <c r="AN26" s="24">
        <f t="shared" si="2"/>
        <v>10000</v>
      </c>
    </row>
    <row r="27" spans="1:45" s="12" customFormat="1" ht="18" customHeight="1">
      <c r="B27" s="21" t="s">
        <v>40</v>
      </c>
      <c r="C27" s="23">
        <f>SUM(C10:C26)</f>
        <v>17886</v>
      </c>
      <c r="D27" s="23"/>
      <c r="E27" s="23">
        <f>SUM(E10:E26)</f>
        <v>22225.95</v>
      </c>
      <c r="F27" s="23"/>
      <c r="G27" s="23">
        <f t="shared" si="0"/>
        <v>4339.9500000000007</v>
      </c>
      <c r="H27" s="23"/>
      <c r="I27" s="23">
        <f>SUM(I10:I26)</f>
        <v>35280</v>
      </c>
      <c r="J27" s="23"/>
      <c r="K27" s="23">
        <f>SUM(K10:K26)</f>
        <v>49603.402000000002</v>
      </c>
      <c r="L27" s="23"/>
      <c r="M27" s="23">
        <f t="shared" si="1"/>
        <v>14323.402000000002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1000</v>
      </c>
      <c r="U27" s="23"/>
      <c r="V27" s="23">
        <f>_xll.HPVAL($A$1,V$3,$A22,V$2,V$4,$A$4)</f>
        <v>1000</v>
      </c>
      <c r="W27" s="23"/>
      <c r="X27" s="23">
        <f>_xll.HPVAL($A$1,X$3,$A22,X$2,X$4,$A$4)</f>
        <v>1000</v>
      </c>
      <c r="Y27" s="23"/>
      <c r="Z27" s="23">
        <f>_xll.HPVAL($A$1,Z$3,$A22,Z$2,Z$4,$A$4)</f>
        <v>1000</v>
      </c>
      <c r="AA27" s="23"/>
      <c r="AB27" s="23">
        <f>_xll.HPVAL($A$1,AB$3,$A22,AB$2,AB$4,$A$4)</f>
        <v>1000</v>
      </c>
      <c r="AC27" s="23"/>
      <c r="AD27" s="23">
        <f>_xll.HPVAL($A$1,AD$3,$A22,AD$2,AD$4,$A$4)</f>
        <v>1000</v>
      </c>
      <c r="AE27" s="23"/>
      <c r="AF27" s="23">
        <f>_xll.HPVAL($A$1,AF$3,$A22,AF$2,AF$4,$A$4)</f>
        <v>1000</v>
      </c>
      <c r="AG27" s="23"/>
      <c r="AH27" s="23">
        <f>_xll.HPVAL($A$1,AH$3,$A22,AH$2,AH$4,$A$4)</f>
        <v>1000</v>
      </c>
      <c r="AI27" s="23"/>
      <c r="AJ27" s="23">
        <f>_xll.HPVAL($A$1,AJ$3,$A22,AJ$2,AJ$4,$A$4)</f>
        <v>1000</v>
      </c>
      <c r="AK27" s="23"/>
      <c r="AL27" s="23">
        <f>_xll.HPVAL($A$1,AL$3,$A22,AL$2,AL$4,$A$4)</f>
        <v>1000</v>
      </c>
      <c r="AM27" s="23"/>
      <c r="AN27" s="24">
        <f t="shared" si="2"/>
        <v>10000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17886</v>
      </c>
      <c r="D31" s="24"/>
      <c r="E31" s="24">
        <f>E27+E29</f>
        <v>22225.95</v>
      </c>
      <c r="F31" s="24"/>
      <c r="G31" s="24">
        <f>E31-C31</f>
        <v>4339.9500000000007</v>
      </c>
      <c r="H31" s="24"/>
      <c r="I31" s="24">
        <f>I27+I29</f>
        <v>35280</v>
      </c>
      <c r="J31" s="24"/>
      <c r="K31" s="24">
        <f>K27+K29</f>
        <v>49603.402000000002</v>
      </c>
      <c r="L31" s="24"/>
      <c r="M31" s="24">
        <f>K31-I31</f>
        <v>14323.402000000002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17394</v>
      </c>
      <c r="Q32" s="24"/>
      <c r="R32" s="23">
        <f>SUM(R15:R31)</f>
        <v>17886</v>
      </c>
      <c r="S32" s="24"/>
      <c r="T32" s="23">
        <f>SUM(T15:T31)</f>
        <v>17842.083333333336</v>
      </c>
      <c r="U32" s="24"/>
      <c r="V32" s="23">
        <f>SUM(V15:V31)</f>
        <v>10216.916666666668</v>
      </c>
      <c r="W32" s="24"/>
      <c r="X32" s="23">
        <f>SUM(X15:X31)</f>
        <v>10216.916666666668</v>
      </c>
      <c r="Y32" s="24"/>
      <c r="Z32" s="23">
        <f>SUM(Z15:Z31)</f>
        <v>10216.916666666668</v>
      </c>
      <c r="AA32" s="24"/>
      <c r="AB32" s="23">
        <f>SUM(AB15:AB31)</f>
        <v>10216.916666666668</v>
      </c>
      <c r="AC32" s="24"/>
      <c r="AD32" s="23">
        <f>SUM(AD15:AD31)</f>
        <v>10216.916666666668</v>
      </c>
      <c r="AE32" s="24"/>
      <c r="AF32" s="23">
        <f>SUM(AF15:AF31)</f>
        <v>10216.916666666668</v>
      </c>
      <c r="AG32" s="24"/>
      <c r="AH32" s="23">
        <f>SUM(AH15:AH31)</f>
        <v>10251.916666666668</v>
      </c>
      <c r="AI32" s="24"/>
      <c r="AJ32" s="23">
        <f>SUM(AJ15:AJ31)</f>
        <v>10216.916666666672</v>
      </c>
      <c r="AK32" s="24"/>
      <c r="AL32" s="23">
        <f>SUM(AL15:AL31)</f>
        <v>10216.916666666668</v>
      </c>
      <c r="AM32" s="24"/>
      <c r="AN32" s="24">
        <f t="shared" si="2"/>
        <v>145109.33333333334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17394</v>
      </c>
      <c r="Q36" s="24"/>
      <c r="R36" s="24">
        <f>R32+R34</f>
        <v>17886</v>
      </c>
      <c r="S36" s="24"/>
      <c r="T36" s="24">
        <f>T32+T34</f>
        <v>17842.083333333336</v>
      </c>
      <c r="U36" s="24"/>
      <c r="V36" s="24">
        <f>V32+V34</f>
        <v>10216.916666666668</v>
      </c>
      <c r="W36" s="24"/>
      <c r="X36" s="24">
        <f>X32+X34</f>
        <v>10216.916666666668</v>
      </c>
      <c r="Y36" s="24"/>
      <c r="Z36" s="24">
        <f>Z32+Z34</f>
        <v>10216.916666666668</v>
      </c>
      <c r="AA36" s="24"/>
      <c r="AB36" s="24">
        <f>AB32+AB34</f>
        <v>10216.916666666668</v>
      </c>
      <c r="AC36" s="24"/>
      <c r="AD36" s="24">
        <f>AD32+AD34</f>
        <v>10216.916666666668</v>
      </c>
      <c r="AE36" s="24"/>
      <c r="AF36" s="24">
        <f>AF32+AF34</f>
        <v>10216.916666666668</v>
      </c>
      <c r="AG36" s="24"/>
      <c r="AH36" s="24">
        <f>AH32+AH34</f>
        <v>10251.916666666668</v>
      </c>
      <c r="AI36" s="24"/>
      <c r="AJ36" s="24">
        <f>AJ32+AJ34</f>
        <v>10216.916666666672</v>
      </c>
      <c r="AK36" s="24"/>
      <c r="AL36" s="24">
        <f>AL32+AL34</f>
        <v>10216.916666666668</v>
      </c>
      <c r="AM36" s="24"/>
      <c r="AN36" s="24">
        <f>AN32+AN34</f>
        <v>145109.33333333334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5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.710937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127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7871.65</v>
      </c>
    </row>
    <row r="5" spans="1:15">
      <c r="C5" s="49">
        <v>12</v>
      </c>
      <c r="D5" s="49">
        <v>9200</v>
      </c>
      <c r="E5" s="49">
        <v>999</v>
      </c>
      <c r="F5" s="49" t="s">
        <v>130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7838.51</v>
      </c>
    </row>
    <row r="6" spans="1:15">
      <c r="N6" s="61" t="s">
        <v>73</v>
      </c>
      <c r="O6" s="61">
        <v>15710.16</v>
      </c>
    </row>
    <row r="7" spans="1:15">
      <c r="A7" s="63">
        <v>62</v>
      </c>
      <c r="B7" s="49" t="s">
        <v>83</v>
      </c>
    </row>
    <row r="8" spans="1:15">
      <c r="C8" s="49">
        <v>413</v>
      </c>
      <c r="D8" s="49">
        <v>9210</v>
      </c>
      <c r="E8" s="49">
        <v>999</v>
      </c>
      <c r="F8" s="49">
        <v>2000021100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26.42</v>
      </c>
    </row>
    <row r="9" spans="1:15">
      <c r="N9" s="61" t="s">
        <v>73</v>
      </c>
      <c r="O9" s="61">
        <v>26.42</v>
      </c>
    </row>
    <row r="10" spans="1:15">
      <c r="A10" s="63">
        <v>175</v>
      </c>
      <c r="B10" s="49" t="s">
        <v>85</v>
      </c>
    </row>
    <row r="11" spans="1:15">
      <c r="C11" s="49">
        <v>413</v>
      </c>
      <c r="D11" s="49">
        <v>9210</v>
      </c>
      <c r="E11" s="49">
        <v>999</v>
      </c>
      <c r="F11" s="49">
        <v>2000021100</v>
      </c>
      <c r="G11" s="49" t="s">
        <v>75</v>
      </c>
      <c r="H11" s="49" t="s">
        <v>194</v>
      </c>
      <c r="I11" s="65" t="s">
        <v>72</v>
      </c>
      <c r="J11" s="65">
        <v>0</v>
      </c>
      <c r="N11" s="61">
        <v>4.68</v>
      </c>
    </row>
    <row r="12" spans="1:15">
      <c r="N12" s="61" t="s">
        <v>73</v>
      </c>
      <c r="O12" s="61">
        <v>4.68</v>
      </c>
    </row>
    <row r="13" spans="1:15">
      <c r="A13" s="63">
        <v>552</v>
      </c>
      <c r="B13" s="49" t="s">
        <v>87</v>
      </c>
    </row>
    <row r="14" spans="1:15">
      <c r="C14" s="49">
        <v>12</v>
      </c>
      <c r="D14" s="49">
        <v>9260</v>
      </c>
      <c r="E14" s="49">
        <v>999</v>
      </c>
      <c r="F14" s="49" t="s">
        <v>127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459.94</v>
      </c>
    </row>
    <row r="15" spans="1:15">
      <c r="C15" s="49">
        <v>12</v>
      </c>
      <c r="D15" s="49">
        <v>9260</v>
      </c>
      <c r="E15" s="49">
        <v>999</v>
      </c>
      <c r="F15" s="49" t="s">
        <v>130</v>
      </c>
      <c r="G15" s="49" t="s">
        <v>75</v>
      </c>
      <c r="H15" s="49" t="s">
        <v>72</v>
      </c>
      <c r="I15" s="65" t="s">
        <v>77</v>
      </c>
      <c r="J15" s="65" t="s">
        <v>258</v>
      </c>
      <c r="N15" s="61">
        <v>429.11</v>
      </c>
    </row>
    <row r="16" spans="1:15">
      <c r="N16" s="61" t="s">
        <v>73</v>
      </c>
      <c r="O16" s="61">
        <v>889.05</v>
      </c>
    </row>
    <row r="17" spans="1:15">
      <c r="A17" s="63">
        <v>557</v>
      </c>
      <c r="B17" s="49" t="s">
        <v>88</v>
      </c>
    </row>
    <row r="18" spans="1:15">
      <c r="C18" s="49">
        <v>12</v>
      </c>
      <c r="D18" s="49">
        <v>4081</v>
      </c>
      <c r="E18" s="49">
        <v>500</v>
      </c>
      <c r="F18" s="49" t="s">
        <v>127</v>
      </c>
      <c r="G18" s="49" t="s">
        <v>75</v>
      </c>
      <c r="H18" s="49" t="s">
        <v>72</v>
      </c>
      <c r="I18" s="65" t="s">
        <v>77</v>
      </c>
      <c r="J18" s="65" t="s">
        <v>258</v>
      </c>
      <c r="N18" s="61">
        <v>11.21</v>
      </c>
    </row>
    <row r="19" spans="1:15">
      <c r="C19" s="49">
        <v>12</v>
      </c>
      <c r="D19" s="49">
        <v>4081</v>
      </c>
      <c r="E19" s="49">
        <v>500</v>
      </c>
      <c r="F19" s="49" t="s">
        <v>130</v>
      </c>
      <c r="G19" s="49" t="s">
        <v>75</v>
      </c>
      <c r="H19" s="49" t="s">
        <v>72</v>
      </c>
      <c r="I19" s="65" t="s">
        <v>77</v>
      </c>
      <c r="J19" s="65" t="s">
        <v>258</v>
      </c>
      <c r="N19" s="61">
        <v>17.100000000000001</v>
      </c>
    </row>
    <row r="20" spans="1:15">
      <c r="C20" s="49">
        <v>12</v>
      </c>
      <c r="D20" s="49">
        <v>4081</v>
      </c>
      <c r="E20" s="49">
        <v>510</v>
      </c>
      <c r="F20" s="49" t="s">
        <v>127</v>
      </c>
      <c r="G20" s="49" t="s">
        <v>75</v>
      </c>
      <c r="H20" s="49" t="s">
        <v>72</v>
      </c>
      <c r="I20" s="65" t="s">
        <v>77</v>
      </c>
      <c r="J20" s="65" t="s">
        <v>258</v>
      </c>
      <c r="N20" s="61">
        <v>12.61</v>
      </c>
    </row>
    <row r="21" spans="1:15">
      <c r="C21" s="49">
        <v>12</v>
      </c>
      <c r="D21" s="49">
        <v>4081</v>
      </c>
      <c r="E21" s="49">
        <v>510</v>
      </c>
      <c r="F21" s="49" t="s">
        <v>130</v>
      </c>
      <c r="G21" s="49" t="s">
        <v>75</v>
      </c>
      <c r="H21" s="49" t="s">
        <v>72</v>
      </c>
      <c r="I21" s="65" t="s">
        <v>77</v>
      </c>
      <c r="J21" s="65" t="s">
        <v>258</v>
      </c>
      <c r="N21" s="61">
        <v>33.130000000000003</v>
      </c>
    </row>
    <row r="22" spans="1:15">
      <c r="C22" s="49">
        <v>12</v>
      </c>
      <c r="D22" s="49">
        <v>4081</v>
      </c>
      <c r="E22" s="49">
        <v>520</v>
      </c>
      <c r="F22" s="49" t="s">
        <v>130</v>
      </c>
      <c r="G22" s="49" t="s">
        <v>75</v>
      </c>
      <c r="H22" s="49" t="s">
        <v>72</v>
      </c>
      <c r="I22" s="65" t="s">
        <v>77</v>
      </c>
      <c r="J22" s="65" t="s">
        <v>258</v>
      </c>
      <c r="N22" s="61">
        <v>589.52</v>
      </c>
    </row>
    <row r="23" spans="1:15">
      <c r="C23" s="49">
        <v>12</v>
      </c>
      <c r="D23" s="49">
        <v>4081</v>
      </c>
      <c r="E23" s="49">
        <v>520</v>
      </c>
      <c r="F23" s="49" t="s">
        <v>127</v>
      </c>
      <c r="G23" s="49" t="s">
        <v>75</v>
      </c>
      <c r="H23" s="49" t="s">
        <v>72</v>
      </c>
      <c r="I23" s="65" t="s">
        <v>77</v>
      </c>
      <c r="J23" s="65" t="s">
        <v>258</v>
      </c>
      <c r="N23" s="61">
        <v>591.96</v>
      </c>
    </row>
    <row r="24" spans="1:15">
      <c r="N24" s="61" t="s">
        <v>73</v>
      </c>
      <c r="O24" s="61">
        <v>1255.53</v>
      </c>
    </row>
    <row r="25" spans="1:15">
      <c r="N25" s="61" t="s">
        <v>96</v>
      </c>
      <c r="O25" s="61">
        <v>17885.84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C27" sqref="C27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150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IF(Input!$D$3&gt;='2664'!P$2,"Actual","Plan")</f>
        <v>Actual</v>
      </c>
      <c r="Q8" s="20"/>
      <c r="R8" s="19" t="str">
        <f>IF(Input!$D$3&gt;='2664'!R$2,"Actual","Plan")</f>
        <v>Actual</v>
      </c>
      <c r="S8" s="20"/>
      <c r="T8" s="19" t="str">
        <f>IF(Input!$D$3&gt;='2664'!T$2,"Actual","Plan")</f>
        <v>Plan</v>
      </c>
      <c r="U8" s="20"/>
      <c r="V8" s="19" t="str">
        <f>IF(Input!$D$3&gt;='2664'!V$2,"Actual","Plan")</f>
        <v>Plan</v>
      </c>
      <c r="W8" s="20"/>
      <c r="X8" s="19" t="str">
        <f>IF(Input!$D$3&gt;='2664'!X$2,"Actual","Plan")</f>
        <v>Plan</v>
      </c>
      <c r="Y8" s="20"/>
      <c r="Z8" s="19" t="str">
        <f>IF(Input!$D$3&gt;='2664'!Z$2,"Actual","Plan")</f>
        <v>Plan</v>
      </c>
      <c r="AA8" s="20"/>
      <c r="AB8" s="19" t="str">
        <f>IF(Input!$D$3&gt;='2664'!AB$2,"Actual","Plan")</f>
        <v>Plan</v>
      </c>
      <c r="AC8" s="20"/>
      <c r="AD8" s="19" t="str">
        <f>IF(Input!$D$3&gt;='2664'!AD$2,"Actual","Plan")</f>
        <v>Plan</v>
      </c>
      <c r="AE8" s="20"/>
      <c r="AF8" s="19" t="str">
        <f>IF(Input!$D$3&gt;='2664'!AF$2,"Actual","Plan")</f>
        <v>Plan</v>
      </c>
      <c r="AG8" s="20"/>
      <c r="AH8" s="19" t="str">
        <f>IF(Input!$D$3&gt;='2664'!AH$2,"Actual","Plan")</f>
        <v>Plan</v>
      </c>
      <c r="AI8" s="20"/>
      <c r="AJ8" s="19" t="str">
        <f>IF(Input!$D$3&gt;='2664'!AJ$2,"Actual","Plan")</f>
        <v>Plan</v>
      </c>
      <c r="AK8" s="20"/>
      <c r="AL8" s="19" t="str">
        <f>IF(Input!$D$3&gt;='2664'!AL$2,"Actual","Plan")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60268</v>
      </c>
      <c r="D10" s="23"/>
      <c r="E10" s="23">
        <f>_xll.HPVAL($A$1,E$3,$A10,E$2,E$4,$A$4)</f>
        <v>56719</v>
      </c>
      <c r="F10" s="23"/>
      <c r="G10" s="23">
        <f t="shared" ref="G10:G27" si="0">E10-C10</f>
        <v>-3549</v>
      </c>
      <c r="H10" s="23"/>
      <c r="I10" s="23">
        <f>_xll.HPVAL($A$1,I$3,$A10,I$2,I$4,$A$4)</f>
        <v>121838</v>
      </c>
      <c r="J10" s="23"/>
      <c r="K10" s="23">
        <f>_xll.HPVAL($A$1,K$3,$A10,K$2,K$4,$A$4)</f>
        <v>111233</v>
      </c>
      <c r="L10" s="23"/>
      <c r="M10" s="23">
        <f t="shared" ref="M10:M27" si="1">K10-I10</f>
        <v>-10605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13</v>
      </c>
      <c r="U10" s="68"/>
      <c r="V10" s="67">
        <f>_xll.HPVAL($A$1,V$3,$P$1,V$2,$C$4,$A$4)</f>
        <v>12</v>
      </c>
      <c r="W10" s="68"/>
      <c r="X10" s="67">
        <f>_xll.HPVAL($A$1,X$3,$P$1,X$2,$C$4,$A$4)</f>
        <v>12</v>
      </c>
      <c r="Y10" s="68"/>
      <c r="Z10" s="67">
        <f>_xll.HPVAL($A$1,Z$3,$P$1,Z$2,$C$4,$A$4)</f>
        <v>12</v>
      </c>
      <c r="AA10" s="68"/>
      <c r="AB10" s="67">
        <f>_xll.HPVAL($A$1,AB$3,$P$1,AB$2,$C$4,$A$4)</f>
        <v>12</v>
      </c>
      <c r="AC10" s="68"/>
      <c r="AD10" s="67">
        <f>_xll.HPVAL($A$1,AD$3,$P$1,AD$2,$C$4,$A$4)</f>
        <v>12</v>
      </c>
      <c r="AE10" s="68"/>
      <c r="AF10" s="67">
        <f>_xll.HPVAL($A$1,AF$3,$P$1,AF$2,$C$4,$A$4)</f>
        <v>12</v>
      </c>
      <c r="AG10" s="68"/>
      <c r="AH10" s="67">
        <f>_xll.HPVAL($A$1,AH$3,$P$1,AH$2,$C$4,$A$4)</f>
        <v>11</v>
      </c>
      <c r="AI10" s="67"/>
      <c r="AJ10" s="67">
        <f>_xll.HPVAL($A$1,AJ$3,$P$1,AJ$2,$C$4,$A$4)</f>
        <v>11</v>
      </c>
      <c r="AK10" s="69"/>
      <c r="AL10" s="67">
        <f>_xll.HPVAL($A$1,AL$3,$P$1,AL$2,$C$4,$A$4)</f>
        <v>11</v>
      </c>
      <c r="AM10" s="68"/>
      <c r="AN10" s="68">
        <f>SUM(P10:AL10)</f>
        <v>118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9991</v>
      </c>
      <c r="D11" s="23"/>
      <c r="E11" s="23">
        <f>_xll.HPVAL($A$1,E$3,$A11,E$2,E$4,$A$4)</f>
        <v>15607.936500000002</v>
      </c>
      <c r="F11" s="23"/>
      <c r="G11" s="23">
        <f t="shared" si="0"/>
        <v>5616.9365000000016</v>
      </c>
      <c r="H11" s="23"/>
      <c r="I11" s="23">
        <f>_xll.HPVAL($A$1,I$3,$A11,I$2,I$4,$A$4)</f>
        <v>24621</v>
      </c>
      <c r="J11" s="23"/>
      <c r="K11" s="23">
        <f>_xll.HPVAL($A$1,K$3,$A11,K$2,K$4,$A$4)</f>
        <v>30811.255500000003</v>
      </c>
      <c r="L11" s="23"/>
      <c r="M11" s="23">
        <f t="shared" si="1"/>
        <v>6190.2555000000029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1570</v>
      </c>
      <c r="D12" s="23"/>
      <c r="E12" s="23">
        <f>_xll.HPVAL($A$1,E$3,$A12,E$2,E$4,$A$4)</f>
        <v>2250</v>
      </c>
      <c r="F12" s="23"/>
      <c r="G12" s="23">
        <f t="shared" si="0"/>
        <v>680</v>
      </c>
      <c r="H12" s="23"/>
      <c r="I12" s="23">
        <f>_xll.HPVAL($A$1,I$3,$A12,I$2,I$4,$A$4)</f>
        <v>3525</v>
      </c>
      <c r="J12" s="23"/>
      <c r="K12" s="23">
        <f>_xll.HPVAL($A$1,K$3,$A12,K$2,K$4,$A$4)</f>
        <v>4500</v>
      </c>
      <c r="L12" s="23"/>
      <c r="M12" s="23">
        <f t="shared" si="1"/>
        <v>975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15000</v>
      </c>
      <c r="J13" s="23"/>
      <c r="K13" s="23">
        <f>_xll.HPVAL($A$1,K$3,$A13,K$2,K$4,$A$4)</f>
        <v>0</v>
      </c>
      <c r="L13" s="23"/>
      <c r="M13" s="23">
        <f t="shared" si="1"/>
        <v>-15000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119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-119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1210</v>
      </c>
      <c r="D15" s="23"/>
      <c r="E15" s="23">
        <f>_xll.HPVAL($A$1,E$3,$A15,E$2,E$4,$A$4)</f>
        <v>330</v>
      </c>
      <c r="F15" s="23"/>
      <c r="G15" s="23">
        <f t="shared" si="0"/>
        <v>-880</v>
      </c>
      <c r="H15" s="23"/>
      <c r="I15" s="23">
        <f>_xll.HPVAL($A$1,I$3,$A15,I$2,I$4,$A$4)</f>
        <v>2106</v>
      </c>
      <c r="J15" s="23"/>
      <c r="K15" s="23">
        <f>_xll.HPVAL($A$1,K$3,$A15,K$2,K$4,$A$4)</f>
        <v>660</v>
      </c>
      <c r="L15" s="23"/>
      <c r="M15" s="23">
        <f t="shared" si="1"/>
        <v>-1446</v>
      </c>
      <c r="O15" s="18" t="s">
        <v>13</v>
      </c>
      <c r="P15" s="23">
        <f>_xll.HPVAL($A$1,P$3,$A10,P$2,P$4,$A$4)</f>
        <v>61570</v>
      </c>
      <c r="Q15" s="23"/>
      <c r="R15" s="23">
        <f>_xll.HPVAL($A$1,R$3,$A10,R$2,R$4,$A$4)</f>
        <v>60268</v>
      </c>
      <c r="S15" s="23"/>
      <c r="T15" s="23">
        <f>_xll.HPVAL($A$1,T$3,$A10,T$2,T$4,$A$4)</f>
        <v>56719</v>
      </c>
      <c r="U15" s="23"/>
      <c r="V15" s="23">
        <f>_xll.HPVAL($A$1,V$3,$A10,V$2,V$4,$A$4)</f>
        <v>54017</v>
      </c>
      <c r="W15" s="23"/>
      <c r="X15" s="23">
        <f>_xll.HPVAL($A$1,X$3,$A10,X$2,X$4,$A$4)</f>
        <v>54017</v>
      </c>
      <c r="Y15" s="23"/>
      <c r="Z15" s="23">
        <f>_xll.HPVAL($A$1,Z$3,$A10,Z$2,Z$4,$A$4)</f>
        <v>54017</v>
      </c>
      <c r="AA15" s="23"/>
      <c r="AB15" s="23">
        <f>_xll.HPVAL($A$1,AB$3,$A10,AB$2,AB$4,$A$4)</f>
        <v>54017</v>
      </c>
      <c r="AC15" s="23"/>
      <c r="AD15" s="23">
        <f>_xll.HPVAL($A$1,AD$3,$A10,AD$2,AD$4,$A$4)</f>
        <v>54017</v>
      </c>
      <c r="AE15" s="23"/>
      <c r="AF15" s="23">
        <f>_xll.HPVAL($A$1,AF$3,$A10,AF$2,AF$4,$A$4)</f>
        <v>54017</v>
      </c>
      <c r="AG15" s="23"/>
      <c r="AH15" s="23">
        <f>_xll.HPVAL($A$1,AH$3,$A10,AH$2,AH$4,$A$4)</f>
        <v>54017</v>
      </c>
      <c r="AI15" s="23"/>
      <c r="AJ15" s="23">
        <f>_xll.HPVAL($A$1,AJ$3,$A10,AJ$2,AJ$4,$A$4)</f>
        <v>54017</v>
      </c>
      <c r="AK15" s="23"/>
      <c r="AL15" s="23">
        <f>_xll.HPVAL($A$1,AL$3,$A10,AL$2,AL$4,$A$4)</f>
        <v>54017</v>
      </c>
      <c r="AM15" s="23"/>
      <c r="AN15" s="24">
        <f t="shared" ref="AN15:AN32" si="2">SUM(P15:AL15)</f>
        <v>664710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116</v>
      </c>
      <c r="D16" s="23"/>
      <c r="E16" s="23">
        <f>_xll.HPVAL($A$1,E$3,$A16,E$2,E$4,$A$4)</f>
        <v>3000</v>
      </c>
      <c r="F16" s="23"/>
      <c r="G16" s="23">
        <f t="shared" si="0"/>
        <v>2884</v>
      </c>
      <c r="H16" s="23"/>
      <c r="I16" s="23">
        <f>_xll.HPVAL($A$1,I$3,$A16,I$2,I$4,$A$4)</f>
        <v>116</v>
      </c>
      <c r="J16" s="23"/>
      <c r="K16" s="23">
        <f>_xll.HPVAL($A$1,K$3,$A16,K$2,K$4,$A$4)</f>
        <v>3500</v>
      </c>
      <c r="L16" s="23"/>
      <c r="M16" s="23">
        <f t="shared" si="1"/>
        <v>3384</v>
      </c>
      <c r="O16" s="18" t="s">
        <v>15</v>
      </c>
      <c r="P16" s="23">
        <f>_xll.HPVAL($A$1,P$3,$A11,P$2,P$4,$A$4)</f>
        <v>14630</v>
      </c>
      <c r="Q16" s="23"/>
      <c r="R16" s="23">
        <f>_xll.HPVAL($A$1,R$3,$A11,R$2,R$4,$A$4)</f>
        <v>9991</v>
      </c>
      <c r="S16" s="23"/>
      <c r="T16" s="23">
        <f>_xll.HPVAL($A$1,T$3,$A11,T$2,T$4,$A$4)</f>
        <v>15607.9365</v>
      </c>
      <c r="U16" s="23"/>
      <c r="V16" s="23">
        <f>_xll.HPVAL($A$1,V$3,$A11,V$2,V$4,$A$4)</f>
        <v>14712.119500000001</v>
      </c>
      <c r="W16" s="23"/>
      <c r="X16" s="23">
        <f>_xll.HPVAL($A$1,X$3,$A11,X$2,X$4,$A$4)</f>
        <v>14712.119500000008</v>
      </c>
      <c r="Y16" s="23"/>
      <c r="Z16" s="23">
        <f>_xll.HPVAL($A$1,Z$3,$A11,Z$2,Z$4,$A$4)</f>
        <v>14712.119500000001</v>
      </c>
      <c r="AA16" s="23"/>
      <c r="AB16" s="23">
        <f>_xll.HPVAL($A$1,AB$3,$A11,AB$2,AB$4,$A$4)</f>
        <v>14712.119500000001</v>
      </c>
      <c r="AC16" s="23"/>
      <c r="AD16" s="23">
        <f>_xll.HPVAL($A$1,AD$3,$A11,AD$2,AD$4,$A$4)</f>
        <v>14712.119500000001</v>
      </c>
      <c r="AE16" s="23"/>
      <c r="AF16" s="23">
        <f>_xll.HPVAL($A$1,AF$3,$A11,AF$2,AF$4,$A$4)</f>
        <v>14712.119500000001</v>
      </c>
      <c r="AG16" s="23"/>
      <c r="AH16" s="23">
        <f>_xll.HPVAL($A$1,AH$3,$A11,AH$2,AH$4,$A$4)</f>
        <v>14312.119500000001</v>
      </c>
      <c r="AI16" s="23"/>
      <c r="AJ16" s="23">
        <f>_xll.HPVAL($A$1,AJ$3,$A11,AJ$2,AJ$4,$A$4)</f>
        <v>14312.119500000001</v>
      </c>
      <c r="AK16" s="23"/>
      <c r="AL16" s="23">
        <f>_xll.HPVAL($A$1,AL$3,$A11,AL$2,AL$4,$A$4)</f>
        <v>14312.119500000001</v>
      </c>
      <c r="AM16" s="23"/>
      <c r="AN16" s="24">
        <f t="shared" si="2"/>
        <v>171438.01200000002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1955</v>
      </c>
      <c r="Q17" s="23"/>
      <c r="R17" s="23">
        <f>_xll.HPVAL($A$1,R$3,$A12,R$2,R$4,$A$4)</f>
        <v>1570</v>
      </c>
      <c r="S17" s="23"/>
      <c r="T17" s="23">
        <f>_xll.HPVAL($A$1,T$3,$A12,T$2,T$4,$A$4)</f>
        <v>2250</v>
      </c>
      <c r="U17" s="23"/>
      <c r="V17" s="23">
        <f>_xll.HPVAL($A$1,V$3,$A12,V$2,V$4,$A$4)</f>
        <v>2250</v>
      </c>
      <c r="W17" s="23"/>
      <c r="X17" s="23">
        <f>_xll.HPVAL($A$1,X$3,$A12,X$2,X$4,$A$4)</f>
        <v>2250</v>
      </c>
      <c r="Y17" s="23"/>
      <c r="Z17" s="23">
        <f>_xll.HPVAL($A$1,Z$3,$A12,Z$2,Z$4,$A$4)</f>
        <v>2250</v>
      </c>
      <c r="AA17" s="23"/>
      <c r="AB17" s="23">
        <f>_xll.HPVAL($A$1,AB$3,$A12,AB$2,AB$4,$A$4)</f>
        <v>2155</v>
      </c>
      <c r="AC17" s="23"/>
      <c r="AD17" s="23">
        <f>_xll.HPVAL($A$1,AD$3,$A12,AD$2,AD$4,$A$4)</f>
        <v>2155</v>
      </c>
      <c r="AE17" s="23"/>
      <c r="AF17" s="23">
        <f>_xll.HPVAL($A$1,AF$3,$A12,AF$2,AF$4,$A$4)</f>
        <v>2155</v>
      </c>
      <c r="AG17" s="23"/>
      <c r="AH17" s="23">
        <f>_xll.HPVAL($A$1,AH$3,$A12,AH$2,AH$4,$A$4)</f>
        <v>2040</v>
      </c>
      <c r="AI17" s="23"/>
      <c r="AJ17" s="23">
        <f>_xll.HPVAL($A$1,AJ$3,$A12,AJ$2,AJ$4,$A$4)</f>
        <v>2040</v>
      </c>
      <c r="AK17" s="23"/>
      <c r="AL17" s="23">
        <f>_xll.HPVAL($A$1,AL$3,$A12,AL$2,AL$4,$A$4)</f>
        <v>2040</v>
      </c>
      <c r="AM17" s="23"/>
      <c r="AN17" s="24">
        <f t="shared" si="2"/>
        <v>25110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15000</v>
      </c>
      <c r="Q18" s="23"/>
      <c r="R18" s="23">
        <f>_xll.HPVAL($A$1,R$3,$A13,R$2,R$4,$A$4)</f>
        <v>0</v>
      </c>
      <c r="S18" s="23"/>
      <c r="T18" s="23">
        <f>_xll.HPVAL($A$1,T$3,$A13,T$2,T$4,$A$4)</f>
        <v>2500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2500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2500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2500</v>
      </c>
      <c r="AM18" s="23"/>
      <c r="AN18" s="24">
        <f t="shared" si="2"/>
        <v>25000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724</v>
      </c>
      <c r="D19" s="23"/>
      <c r="E19" s="23">
        <f>_xll.HPVAL($A$1,E$3,$A19,E$2,E$4,$A$4)</f>
        <v>2000</v>
      </c>
      <c r="F19" s="23"/>
      <c r="G19" s="23">
        <f t="shared" si="0"/>
        <v>1276</v>
      </c>
      <c r="H19" s="23"/>
      <c r="I19" s="23">
        <f>_xll.HPVAL($A$1,I$3,$A19,I$2,I$4,$A$4)</f>
        <v>1043</v>
      </c>
      <c r="J19" s="23"/>
      <c r="K19" s="23">
        <f>_xll.HPVAL($A$1,K$3,$A19,K$2,K$4,$A$4)</f>
        <v>4000</v>
      </c>
      <c r="L19" s="23"/>
      <c r="M19" s="23">
        <f t="shared" si="1"/>
        <v>2957</v>
      </c>
      <c r="O19" s="18" t="s">
        <v>21</v>
      </c>
      <c r="P19" s="23">
        <f>_xll.HPVAL($A$1,P$3,$A14,P$2,P$4,$A$4)-_xll.HPVAL($A$1,P$3,$A25,P$2,P$4,$A$4)</f>
        <v>119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119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896</v>
      </c>
      <c r="Q20" s="23"/>
      <c r="R20" s="23">
        <f>_xll.HPVAL($A$1,R$3,$A15,R$2,R$4,$A$4)</f>
        <v>1210</v>
      </c>
      <c r="S20" s="23"/>
      <c r="T20" s="23">
        <f>_xll.HPVAL($A$1,T$3,$A15,T$2,T$4,$A$4)</f>
        <v>330</v>
      </c>
      <c r="U20" s="23"/>
      <c r="V20" s="23">
        <f>_xll.HPVAL($A$1,V$3,$A15,V$2,V$4,$A$4)</f>
        <v>330</v>
      </c>
      <c r="W20" s="23"/>
      <c r="X20" s="23">
        <f>_xll.HPVAL($A$1,X$3,$A15,X$2,X$4,$A$4)</f>
        <v>330</v>
      </c>
      <c r="Y20" s="23"/>
      <c r="Z20" s="23">
        <f>_xll.HPVAL($A$1,Z$3,$A15,Z$2,Z$4,$A$4)</f>
        <v>330</v>
      </c>
      <c r="AA20" s="23"/>
      <c r="AB20" s="23">
        <f>_xll.HPVAL($A$1,AB$3,$A15,AB$2,AB$4,$A$4)</f>
        <v>330</v>
      </c>
      <c r="AC20" s="23"/>
      <c r="AD20" s="23">
        <f>_xll.HPVAL($A$1,AD$3,$A15,AD$2,AD$4,$A$4)</f>
        <v>330</v>
      </c>
      <c r="AE20" s="23"/>
      <c r="AF20" s="23">
        <f>_xll.HPVAL($A$1,AF$3,$A15,AF$2,AF$4,$A$4)</f>
        <v>330</v>
      </c>
      <c r="AG20" s="23"/>
      <c r="AH20" s="23">
        <f>_xll.HPVAL($A$1,AH$3,$A15,AH$2,AH$4,$A$4)</f>
        <v>330</v>
      </c>
      <c r="AI20" s="23"/>
      <c r="AJ20" s="23">
        <f>_xll.HPVAL($A$1,AJ$3,$A15,AJ$2,AJ$4,$A$4)</f>
        <v>330</v>
      </c>
      <c r="AK20" s="23"/>
      <c r="AL20" s="23">
        <f>_xll.HPVAL($A$1,AL$3,$A15,AL$2,AL$4,$A$4)</f>
        <v>330</v>
      </c>
      <c r="AM20" s="23"/>
      <c r="AN20" s="24">
        <f t="shared" si="2"/>
        <v>5406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0</v>
      </c>
      <c r="D21" s="23"/>
      <c r="E21" s="23">
        <f>_xll.HPVAL($A$1,E$3,$A21,E$2,E$4,$A$4)</f>
        <v>2000</v>
      </c>
      <c r="F21" s="23"/>
      <c r="G21" s="23">
        <f t="shared" si="0"/>
        <v>2000</v>
      </c>
      <c r="H21" s="23"/>
      <c r="I21" s="23">
        <f>_xll.HPVAL($A$1,I$3,$A21,I$2,I$4,$A$4)</f>
        <v>0</v>
      </c>
      <c r="J21" s="23"/>
      <c r="K21" s="23">
        <f>_xll.HPVAL($A$1,K$3,$A21,K$2,K$4,$A$4)</f>
        <v>4000</v>
      </c>
      <c r="L21" s="23"/>
      <c r="M21" s="23">
        <f t="shared" si="1"/>
        <v>4000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116</v>
      </c>
      <c r="S21" s="23"/>
      <c r="T21" s="23">
        <f>_xll.HPVAL($A$1,T$3,$A16,T$2,T$4,$A$4)</f>
        <v>500</v>
      </c>
      <c r="U21" s="23"/>
      <c r="V21" s="23">
        <f>_xll.HPVAL($A$1,V$3,$A16,V$2,V$4,$A$4)</f>
        <v>500</v>
      </c>
      <c r="W21" s="23"/>
      <c r="X21" s="23">
        <f>_xll.HPVAL($A$1,X$3,$A16,X$2,X$4,$A$4)</f>
        <v>500</v>
      </c>
      <c r="Y21" s="23"/>
      <c r="Z21" s="23">
        <f>_xll.HPVAL($A$1,Z$3,$A16,Z$2,Z$4,$A$4)</f>
        <v>500</v>
      </c>
      <c r="AA21" s="23"/>
      <c r="AB21" s="23">
        <f>_xll.HPVAL($A$1,AB$3,$A16,AB$2,AB$4,$A$4)</f>
        <v>20500</v>
      </c>
      <c r="AC21" s="23"/>
      <c r="AD21" s="23">
        <f>_xll.HPVAL($A$1,AD$3,$A16,AD$2,AD$4,$A$4)</f>
        <v>500</v>
      </c>
      <c r="AE21" s="23"/>
      <c r="AF21" s="23">
        <f>_xll.HPVAL($A$1,AF$3,$A16,AF$2,AF$4,$A$4)</f>
        <v>500</v>
      </c>
      <c r="AG21" s="23"/>
      <c r="AH21" s="23">
        <f>_xll.HPVAL($A$1,AH$3,$A16,AH$2,AH$4,$A$4)</f>
        <v>500</v>
      </c>
      <c r="AI21" s="23"/>
      <c r="AJ21" s="23">
        <f>_xll.HPVAL($A$1,AJ$3,$A16,AJ$2,AJ$4,$A$4)</f>
        <v>500</v>
      </c>
      <c r="AK21" s="23"/>
      <c r="AL21" s="23">
        <f>_xll.HPVAL($A$1,AL$3,$A16,AL$2,AL$4,$A$4)</f>
        <v>3000</v>
      </c>
      <c r="AM21" s="23"/>
      <c r="AN21" s="24">
        <f t="shared" si="2"/>
        <v>27616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0</v>
      </c>
      <c r="D22" s="23"/>
      <c r="E22" s="23">
        <f>_xll.HPVAL($A$1,E$3,$A22,E$2,E$4,$A$4)</f>
        <v>5500</v>
      </c>
      <c r="F22" s="23"/>
      <c r="G22" s="23">
        <f t="shared" si="0"/>
        <v>5500</v>
      </c>
      <c r="H22" s="23"/>
      <c r="I22" s="23">
        <f>_xll.HPVAL($A$1,I$3,$A22,I$2,I$4,$A$4)</f>
        <v>0</v>
      </c>
      <c r="J22" s="23"/>
      <c r="K22" s="23">
        <f>_xll.HPVAL($A$1,K$3,$A22,K$2,K$4,$A$4)</f>
        <v>11000</v>
      </c>
      <c r="L22" s="23"/>
      <c r="M22" s="23">
        <f t="shared" si="1"/>
        <v>11000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319</v>
      </c>
      <c r="Q24" s="23"/>
      <c r="R24" s="23">
        <f>_xll.HPVAL($A$1,R$3,$A19,R$2,R$4,$A$4)</f>
        <v>724</v>
      </c>
      <c r="S24" s="23"/>
      <c r="T24" s="23">
        <f>_xll.HPVAL($A$1,T$3,$A19,T$2,T$4,$A$4)</f>
        <v>2000</v>
      </c>
      <c r="U24" s="23"/>
      <c r="V24" s="23">
        <f>_xll.HPVAL($A$1,V$3,$A19,V$2,V$4,$A$4)</f>
        <v>0</v>
      </c>
      <c r="W24" s="23"/>
      <c r="X24" s="23">
        <f>_xll.HPVAL($A$1,X$3,$A19,X$2,X$4,$A$4)</f>
        <v>0</v>
      </c>
      <c r="Y24" s="23"/>
      <c r="Z24" s="23">
        <f>_xll.HPVAL($A$1,Z$3,$A19,Z$2,Z$4,$A$4)</f>
        <v>0</v>
      </c>
      <c r="AA24" s="23"/>
      <c r="AB24" s="23">
        <f>_xll.HPVAL($A$1,AB$3,$A19,AB$2,AB$4,$A$4)</f>
        <v>0</v>
      </c>
      <c r="AC24" s="23"/>
      <c r="AD24" s="23">
        <f>_xll.HPVAL($A$1,AD$3,$A19,AD$2,AD$4,$A$4)</f>
        <v>0</v>
      </c>
      <c r="AE24" s="23"/>
      <c r="AF24" s="23">
        <f>_xll.HPVAL($A$1,AF$3,$A19,AF$2,AF$4,$A$4)</f>
        <v>0</v>
      </c>
      <c r="AG24" s="23"/>
      <c r="AH24" s="23">
        <f>_xll.HPVAL($A$1,AH$3,$A19,AH$2,AH$4,$A$4)</f>
        <v>0</v>
      </c>
      <c r="AI24" s="23"/>
      <c r="AJ24" s="23">
        <f>_xll.HPVAL($A$1,AJ$3,$A19,AJ$2,AJ$4,$A$4)</f>
        <v>0</v>
      </c>
      <c r="AK24" s="23"/>
      <c r="AL24" s="23">
        <f>_xll.HPVAL($A$1,AL$3,$A19,AL$2,AL$4,$A$4)</f>
        <v>0</v>
      </c>
      <c r="AM24" s="23"/>
      <c r="AN24" s="24">
        <f t="shared" si="2"/>
        <v>3043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0</v>
      </c>
      <c r="Q26" s="23"/>
      <c r="R26" s="23">
        <f>_xll.HPVAL($A$1,R$3,$A21,R$2,R$4,$A$4)</f>
        <v>0</v>
      </c>
      <c r="S26" s="23"/>
      <c r="T26" s="23">
        <f>_xll.HPVAL($A$1,T$3,$A21,T$2,T$4,$A$4)</f>
        <v>2000</v>
      </c>
      <c r="U26" s="23"/>
      <c r="V26" s="23">
        <f>_xll.HPVAL($A$1,V$3,$A21,V$2,V$4,$A$4)</f>
        <v>2000</v>
      </c>
      <c r="W26" s="23"/>
      <c r="X26" s="23">
        <f>_xll.HPVAL($A$1,X$3,$A21,X$2,X$4,$A$4)</f>
        <v>2000</v>
      </c>
      <c r="Y26" s="23"/>
      <c r="Z26" s="23">
        <f>_xll.HPVAL($A$1,Z$3,$A21,Z$2,Z$4,$A$4)</f>
        <v>2000</v>
      </c>
      <c r="AA26" s="23"/>
      <c r="AB26" s="23">
        <f>_xll.HPVAL($A$1,AB$3,$A21,AB$2,AB$4,$A$4)</f>
        <v>2000</v>
      </c>
      <c r="AC26" s="23"/>
      <c r="AD26" s="23">
        <f>_xll.HPVAL($A$1,AD$3,$A21,AD$2,AD$4,$A$4)</f>
        <v>2000</v>
      </c>
      <c r="AE26" s="23"/>
      <c r="AF26" s="23">
        <f>_xll.HPVAL($A$1,AF$3,$A21,AF$2,AF$4,$A$4)</f>
        <v>2000</v>
      </c>
      <c r="AG26" s="23"/>
      <c r="AH26" s="23">
        <f>_xll.HPVAL($A$1,AH$3,$A21,AH$2,AH$4,$A$4)</f>
        <v>2000</v>
      </c>
      <c r="AI26" s="23"/>
      <c r="AJ26" s="23">
        <f>_xll.HPVAL($A$1,AJ$3,$A21,AJ$2,AJ$4,$A$4)</f>
        <v>2000</v>
      </c>
      <c r="AK26" s="23"/>
      <c r="AL26" s="23">
        <f>_xll.HPVAL($A$1,AL$3,$A21,AL$2,AL$4,$A$4)</f>
        <v>2000</v>
      </c>
      <c r="AM26" s="23"/>
      <c r="AN26" s="24">
        <f t="shared" si="2"/>
        <v>20000</v>
      </c>
    </row>
    <row r="27" spans="1:45" s="12" customFormat="1" ht="18" customHeight="1">
      <c r="B27" s="21" t="s">
        <v>40</v>
      </c>
      <c r="C27" s="23">
        <f>SUM(C10:C26)</f>
        <v>73879</v>
      </c>
      <c r="D27" s="23"/>
      <c r="E27" s="23">
        <f>SUM(E10:E26)</f>
        <v>87406.936499999996</v>
      </c>
      <c r="F27" s="23"/>
      <c r="G27" s="23">
        <f t="shared" si="0"/>
        <v>13527.936499999996</v>
      </c>
      <c r="H27" s="23"/>
      <c r="I27" s="23">
        <f>SUM(I10:I26)</f>
        <v>168368</v>
      </c>
      <c r="J27" s="23"/>
      <c r="K27" s="23">
        <f>SUM(K10:K26)</f>
        <v>169704.2555</v>
      </c>
      <c r="L27" s="23"/>
      <c r="M27" s="23">
        <f t="shared" si="1"/>
        <v>1336.2554999999993</v>
      </c>
      <c r="O27" s="18" t="s">
        <v>67</v>
      </c>
      <c r="P27" s="23">
        <f>_xll.HPVAL($A$1,P$3,$A22,P$2,P$4,$A$4)</f>
        <v>0</v>
      </c>
      <c r="Q27" s="23"/>
      <c r="R27" s="23">
        <f>_xll.HPVAL($A$1,R$3,$A22,R$2,R$4,$A$4)</f>
        <v>0</v>
      </c>
      <c r="S27" s="23"/>
      <c r="T27" s="23">
        <f>_xll.HPVAL($A$1,T$3,$A22,T$2,T$4,$A$4)</f>
        <v>5500</v>
      </c>
      <c r="U27" s="23"/>
      <c r="V27" s="23">
        <f>_xll.HPVAL($A$1,V$3,$A22,V$2,V$4,$A$4)</f>
        <v>5500</v>
      </c>
      <c r="W27" s="23"/>
      <c r="X27" s="23">
        <f>_xll.HPVAL($A$1,X$3,$A22,X$2,X$4,$A$4)</f>
        <v>5500</v>
      </c>
      <c r="Y27" s="23"/>
      <c r="Z27" s="23">
        <f>_xll.HPVAL($A$1,Z$3,$A22,Z$2,Z$4,$A$4)</f>
        <v>5500</v>
      </c>
      <c r="AA27" s="23"/>
      <c r="AB27" s="23">
        <f>_xll.HPVAL($A$1,AB$3,$A22,AB$2,AB$4,$A$4)</f>
        <v>5500</v>
      </c>
      <c r="AC27" s="23"/>
      <c r="AD27" s="23">
        <f>_xll.HPVAL($A$1,AD$3,$A22,AD$2,AD$4,$A$4)</f>
        <v>5500</v>
      </c>
      <c r="AE27" s="23"/>
      <c r="AF27" s="23">
        <f>_xll.HPVAL($A$1,AF$3,$A22,AF$2,AF$4,$A$4)</f>
        <v>5500</v>
      </c>
      <c r="AG27" s="23"/>
      <c r="AH27" s="23">
        <f>_xll.HPVAL($A$1,AH$3,$A22,AH$2,AH$4,$A$4)</f>
        <v>5500</v>
      </c>
      <c r="AI27" s="23"/>
      <c r="AJ27" s="23">
        <f>_xll.HPVAL($A$1,AJ$3,$A22,AJ$2,AJ$4,$A$4)</f>
        <v>5500</v>
      </c>
      <c r="AK27" s="23"/>
      <c r="AL27" s="23">
        <f>_xll.HPVAL($A$1,AL$3,$A22,AL$2,AL$4,$A$4)</f>
        <v>5500</v>
      </c>
      <c r="AM27" s="23"/>
      <c r="AN27" s="24">
        <f t="shared" si="2"/>
        <v>55000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73879</v>
      </c>
      <c r="D31" s="24"/>
      <c r="E31" s="24">
        <f>E27+E29</f>
        <v>87406.936499999996</v>
      </c>
      <c r="F31" s="24"/>
      <c r="G31" s="24">
        <f>E31-C31</f>
        <v>13527.936499999996</v>
      </c>
      <c r="H31" s="24"/>
      <c r="I31" s="24">
        <f>I27+I29</f>
        <v>168368</v>
      </c>
      <c r="J31" s="24"/>
      <c r="K31" s="24">
        <f>K27+K29</f>
        <v>169704.2555</v>
      </c>
      <c r="L31" s="24"/>
      <c r="M31" s="24">
        <f>K31-I31</f>
        <v>1336.2554999999993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94489</v>
      </c>
      <c r="Q32" s="24"/>
      <c r="R32" s="23">
        <f>SUM(R15:R31)</f>
        <v>73879</v>
      </c>
      <c r="S32" s="24"/>
      <c r="T32" s="23">
        <f>SUM(T15:T31)</f>
        <v>87406.936499999996</v>
      </c>
      <c r="U32" s="24"/>
      <c r="V32" s="23">
        <f>SUM(V15:V31)</f>
        <v>79309.119500000001</v>
      </c>
      <c r="W32" s="24"/>
      <c r="X32" s="23">
        <f>SUM(X15:X31)</f>
        <v>79309.119500000001</v>
      </c>
      <c r="Y32" s="24"/>
      <c r="Z32" s="23">
        <f>SUM(Z15:Z31)</f>
        <v>81809.119500000001</v>
      </c>
      <c r="AA32" s="24"/>
      <c r="AB32" s="23">
        <f>SUM(AB15:AB31)</f>
        <v>99214.119500000001</v>
      </c>
      <c r="AC32" s="24"/>
      <c r="AD32" s="23">
        <f>SUM(AD15:AD31)</f>
        <v>79214.119500000001</v>
      </c>
      <c r="AE32" s="24"/>
      <c r="AF32" s="23">
        <f>SUM(AF15:AF31)</f>
        <v>81714.119500000001</v>
      </c>
      <c r="AG32" s="24"/>
      <c r="AH32" s="23">
        <f>SUM(AH15:AH31)</f>
        <v>78699.119500000001</v>
      </c>
      <c r="AI32" s="24"/>
      <c r="AJ32" s="23">
        <f>SUM(AJ15:AJ31)</f>
        <v>78699.119500000001</v>
      </c>
      <c r="AK32" s="24"/>
      <c r="AL32" s="23">
        <f>SUM(AL15:AL31)</f>
        <v>83699.119500000001</v>
      </c>
      <c r="AM32" s="24"/>
      <c r="AN32" s="24">
        <f t="shared" si="2"/>
        <v>997442.01200000022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94489</v>
      </c>
      <c r="Q36" s="24"/>
      <c r="R36" s="24">
        <f>R32+R34</f>
        <v>73879</v>
      </c>
      <c r="S36" s="24"/>
      <c r="T36" s="24">
        <f>T32+T34</f>
        <v>87406.936499999996</v>
      </c>
      <c r="U36" s="24"/>
      <c r="V36" s="24">
        <f>V32+V34</f>
        <v>79309.119500000001</v>
      </c>
      <c r="W36" s="24"/>
      <c r="X36" s="24">
        <f>X32+X34</f>
        <v>79309.119500000001</v>
      </c>
      <c r="Y36" s="24"/>
      <c r="Z36" s="24">
        <f>Z32+Z34</f>
        <v>81809.119500000001</v>
      </c>
      <c r="AA36" s="24"/>
      <c r="AB36" s="24">
        <f>AB32+AB34</f>
        <v>99214.119500000001</v>
      </c>
      <c r="AC36" s="24"/>
      <c r="AD36" s="24">
        <f>AD32+AD34</f>
        <v>79214.119500000001</v>
      </c>
      <c r="AE36" s="24"/>
      <c r="AF36" s="24">
        <f>AF32+AF34</f>
        <v>81714.119500000001</v>
      </c>
      <c r="AG36" s="24"/>
      <c r="AH36" s="24">
        <f>AH32+AH34</f>
        <v>78699.119500000001</v>
      </c>
      <c r="AI36" s="24"/>
      <c r="AJ36" s="24">
        <f>AJ32+AJ34</f>
        <v>78699.119500000001</v>
      </c>
      <c r="AK36" s="24"/>
      <c r="AL36" s="24">
        <f>AL32+AL34</f>
        <v>83699.119500000001</v>
      </c>
      <c r="AM36" s="24"/>
      <c r="AN36" s="24">
        <f>AN32+AN34</f>
        <v>997442.01200000022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110"/>
  <sheetViews>
    <sheetView workbookViewId="0">
      <selection activeCell="A3" sqref="A3:P171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8554687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130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29505.11</v>
      </c>
    </row>
    <row r="5" spans="1:15">
      <c r="C5" s="49">
        <v>12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2147.5</v>
      </c>
    </row>
    <row r="6" spans="1:15">
      <c r="C6" s="49">
        <v>12</v>
      </c>
      <c r="D6" s="49">
        <v>9200</v>
      </c>
      <c r="E6" s="49">
        <v>999</v>
      </c>
      <c r="F6" s="49" t="s">
        <v>127</v>
      </c>
      <c r="G6" s="49" t="s">
        <v>75</v>
      </c>
      <c r="H6" s="49" t="s">
        <v>72</v>
      </c>
      <c r="I6" s="65" t="s">
        <v>77</v>
      </c>
      <c r="J6" s="65" t="s">
        <v>258</v>
      </c>
      <c r="N6" s="61">
        <v>26468.1</v>
      </c>
    </row>
    <row r="7" spans="1:15">
      <c r="C7" s="49">
        <v>12</v>
      </c>
      <c r="D7" s="49">
        <v>9200</v>
      </c>
      <c r="E7" s="49">
        <v>999</v>
      </c>
      <c r="F7" s="49" t="s">
        <v>76</v>
      </c>
      <c r="G7" s="49" t="s">
        <v>75</v>
      </c>
      <c r="H7" s="49" t="s">
        <v>72</v>
      </c>
      <c r="I7" s="65" t="s">
        <v>77</v>
      </c>
      <c r="J7" s="65" t="s">
        <v>258</v>
      </c>
      <c r="N7" s="61">
        <v>2147.4899999999998</v>
      </c>
    </row>
    <row r="8" spans="1:15">
      <c r="N8" s="61" t="s">
        <v>73</v>
      </c>
      <c r="O8" s="61">
        <v>60268.2</v>
      </c>
    </row>
    <row r="9" spans="1:15">
      <c r="A9" s="63">
        <v>51</v>
      </c>
      <c r="B9" s="49" t="s">
        <v>79</v>
      </c>
    </row>
    <row r="10" spans="1:15">
      <c r="C10" s="49">
        <v>12</v>
      </c>
      <c r="D10" s="49">
        <v>9210</v>
      </c>
      <c r="E10" s="49">
        <v>999</v>
      </c>
      <c r="F10" s="49">
        <v>2000518</v>
      </c>
      <c r="H10" s="49" t="s">
        <v>260</v>
      </c>
      <c r="I10" s="65">
        <v>561145</v>
      </c>
      <c r="J10" s="65">
        <v>8573</v>
      </c>
      <c r="K10" s="65">
        <v>1</v>
      </c>
      <c r="L10" s="49" t="s">
        <v>131</v>
      </c>
      <c r="M10" s="49">
        <v>12</v>
      </c>
      <c r="N10" s="61">
        <v>100</v>
      </c>
    </row>
    <row r="11" spans="1:15">
      <c r="C11" s="49">
        <v>12</v>
      </c>
      <c r="D11" s="49">
        <v>9210</v>
      </c>
      <c r="E11" s="49">
        <v>999</v>
      </c>
      <c r="F11" s="49">
        <v>2000518</v>
      </c>
      <c r="H11" s="49" t="s">
        <v>260</v>
      </c>
      <c r="I11" s="65">
        <v>561145</v>
      </c>
      <c r="J11" s="65">
        <v>8573</v>
      </c>
      <c r="K11" s="65">
        <v>1</v>
      </c>
      <c r="L11" s="49" t="s">
        <v>131</v>
      </c>
      <c r="M11" s="49">
        <v>12</v>
      </c>
      <c r="N11" s="61">
        <v>8.25</v>
      </c>
    </row>
    <row r="12" spans="1:15">
      <c r="C12" s="49">
        <v>12</v>
      </c>
      <c r="D12" s="49">
        <v>9210</v>
      </c>
      <c r="E12" s="49">
        <v>999</v>
      </c>
      <c r="F12" s="49">
        <v>2000020500</v>
      </c>
      <c r="G12" s="49" t="s">
        <v>75</v>
      </c>
      <c r="H12" s="49" t="s">
        <v>261</v>
      </c>
      <c r="I12" s="65" t="s">
        <v>72</v>
      </c>
      <c r="J12" s="65">
        <v>0</v>
      </c>
      <c r="N12" s="61">
        <v>26.65</v>
      </c>
    </row>
    <row r="13" spans="1:15">
      <c r="N13" s="61" t="s">
        <v>73</v>
      </c>
      <c r="O13" s="61">
        <v>134.9</v>
      </c>
    </row>
    <row r="14" spans="1:15">
      <c r="A14" s="63">
        <v>54</v>
      </c>
      <c r="B14" s="49" t="s">
        <v>81</v>
      </c>
    </row>
    <row r="15" spans="1:15">
      <c r="C15" s="49">
        <v>12</v>
      </c>
      <c r="D15" s="49">
        <v>9210</v>
      </c>
      <c r="E15" s="49">
        <v>999</v>
      </c>
      <c r="F15" s="49">
        <v>2000446</v>
      </c>
      <c r="H15" s="49" t="s">
        <v>180</v>
      </c>
      <c r="I15" s="65" t="s">
        <v>262</v>
      </c>
      <c r="J15" s="65" t="s">
        <v>167</v>
      </c>
      <c r="K15" s="65">
        <v>1</v>
      </c>
      <c r="L15" s="49" t="s">
        <v>168</v>
      </c>
      <c r="M15" s="49">
        <v>12</v>
      </c>
      <c r="N15" s="61">
        <v>113.66</v>
      </c>
    </row>
    <row r="16" spans="1:15">
      <c r="C16" s="49">
        <v>12</v>
      </c>
      <c r="D16" s="49">
        <v>9210</v>
      </c>
      <c r="E16" s="49">
        <v>999</v>
      </c>
      <c r="F16" s="49">
        <v>2000455</v>
      </c>
      <c r="H16" s="49" t="s">
        <v>180</v>
      </c>
      <c r="I16" s="65" t="s">
        <v>263</v>
      </c>
      <c r="J16" s="65" t="s">
        <v>167</v>
      </c>
      <c r="K16" s="65">
        <v>1</v>
      </c>
      <c r="L16" s="49" t="s">
        <v>168</v>
      </c>
      <c r="M16" s="49">
        <v>12</v>
      </c>
      <c r="N16" s="61">
        <v>113.66</v>
      </c>
    </row>
    <row r="17" spans="1:15">
      <c r="C17" s="49">
        <v>12</v>
      </c>
      <c r="D17" s="49">
        <v>9210</v>
      </c>
      <c r="E17" s="49">
        <v>999</v>
      </c>
      <c r="F17" s="49">
        <v>2000455</v>
      </c>
      <c r="H17" s="49" t="s">
        <v>180</v>
      </c>
      <c r="I17" s="65" t="s">
        <v>263</v>
      </c>
      <c r="J17" s="65" t="s">
        <v>167</v>
      </c>
      <c r="K17" s="65">
        <v>1</v>
      </c>
      <c r="L17" s="49" t="s">
        <v>168</v>
      </c>
      <c r="M17" s="49">
        <v>12</v>
      </c>
      <c r="N17" s="61">
        <v>99.32</v>
      </c>
    </row>
    <row r="18" spans="1:15">
      <c r="C18" s="49">
        <v>12</v>
      </c>
      <c r="D18" s="49">
        <v>9210</v>
      </c>
      <c r="E18" s="49">
        <v>999</v>
      </c>
      <c r="F18" s="49">
        <v>2000455</v>
      </c>
      <c r="H18" s="49" t="s">
        <v>180</v>
      </c>
      <c r="I18" s="65" t="s">
        <v>263</v>
      </c>
      <c r="J18" s="65" t="s">
        <v>167</v>
      </c>
      <c r="K18" s="65">
        <v>1</v>
      </c>
      <c r="L18" s="49" t="s">
        <v>168</v>
      </c>
      <c r="M18" s="49">
        <v>12</v>
      </c>
      <c r="N18" s="61">
        <v>65.819999999999993</v>
      </c>
    </row>
    <row r="19" spans="1:15">
      <c r="C19" s="49">
        <v>12</v>
      </c>
      <c r="D19" s="49">
        <v>9210</v>
      </c>
      <c r="E19" s="49">
        <v>999</v>
      </c>
      <c r="F19" s="49">
        <v>2000021100</v>
      </c>
      <c r="G19" s="49" t="s">
        <v>75</v>
      </c>
      <c r="H19" s="49" t="s">
        <v>181</v>
      </c>
      <c r="I19" s="65" t="s">
        <v>72</v>
      </c>
      <c r="J19" s="65">
        <v>0</v>
      </c>
      <c r="N19" s="61">
        <v>82.5</v>
      </c>
    </row>
    <row r="20" spans="1:15">
      <c r="C20" s="49">
        <v>12</v>
      </c>
      <c r="D20" s="49">
        <v>9210</v>
      </c>
      <c r="E20" s="49">
        <v>999</v>
      </c>
      <c r="F20" s="49">
        <v>2000020200</v>
      </c>
      <c r="G20" s="49" t="s">
        <v>75</v>
      </c>
      <c r="H20" s="49" t="s">
        <v>264</v>
      </c>
      <c r="I20" s="65" t="s">
        <v>72</v>
      </c>
      <c r="J20" s="65">
        <v>0</v>
      </c>
      <c r="N20" s="61">
        <v>23.48</v>
      </c>
    </row>
    <row r="21" spans="1:15">
      <c r="C21" s="49">
        <v>12</v>
      </c>
      <c r="D21" s="49">
        <v>9210</v>
      </c>
      <c r="E21" s="49">
        <v>999</v>
      </c>
      <c r="F21" s="49">
        <v>2000021100</v>
      </c>
      <c r="G21" s="49" t="s">
        <v>75</v>
      </c>
      <c r="H21" s="49" t="s">
        <v>180</v>
      </c>
      <c r="I21" s="65" t="s">
        <v>72</v>
      </c>
      <c r="J21" s="65">
        <v>0</v>
      </c>
      <c r="N21" s="61">
        <v>77.94</v>
      </c>
    </row>
    <row r="22" spans="1:15">
      <c r="C22" s="49">
        <v>12</v>
      </c>
      <c r="D22" s="49">
        <v>9210</v>
      </c>
      <c r="E22" s="49">
        <v>999</v>
      </c>
      <c r="F22" s="49">
        <v>2000022500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29.77</v>
      </c>
    </row>
    <row r="23" spans="1:15">
      <c r="N23" s="61" t="s">
        <v>73</v>
      </c>
      <c r="O23" s="61">
        <v>606.15</v>
      </c>
    </row>
    <row r="24" spans="1:15">
      <c r="A24" s="63">
        <v>56</v>
      </c>
      <c r="B24" s="49" t="s">
        <v>132</v>
      </c>
    </row>
    <row r="25" spans="1:15">
      <c r="C25" s="49">
        <v>12</v>
      </c>
      <c r="D25" s="49">
        <v>9210</v>
      </c>
      <c r="E25" s="49">
        <v>999</v>
      </c>
      <c r="F25" s="49" t="s">
        <v>130</v>
      </c>
      <c r="G25" s="49" t="s">
        <v>75</v>
      </c>
      <c r="H25" s="49" t="s">
        <v>72</v>
      </c>
      <c r="I25" s="65" t="s">
        <v>77</v>
      </c>
      <c r="J25" s="65" t="s">
        <v>258</v>
      </c>
      <c r="N25" s="61">
        <v>354.6</v>
      </c>
    </row>
    <row r="26" spans="1:15">
      <c r="N26" s="61" t="s">
        <v>73</v>
      </c>
      <c r="O26" s="61">
        <v>354.6</v>
      </c>
    </row>
    <row r="27" spans="1:15">
      <c r="A27" s="63">
        <v>62</v>
      </c>
      <c r="B27" s="49" t="s">
        <v>83</v>
      </c>
    </row>
    <row r="28" spans="1:15">
      <c r="C28" s="49">
        <v>12</v>
      </c>
      <c r="D28" s="49">
        <v>9210</v>
      </c>
      <c r="E28" s="49">
        <v>999</v>
      </c>
      <c r="F28" s="49">
        <v>2000021800</v>
      </c>
      <c r="G28" s="49" t="s">
        <v>75</v>
      </c>
      <c r="H28" s="49" t="s">
        <v>82</v>
      </c>
      <c r="I28" s="65" t="s">
        <v>72</v>
      </c>
      <c r="J28" s="65">
        <v>0</v>
      </c>
      <c r="N28" s="61">
        <v>73.58</v>
      </c>
    </row>
    <row r="29" spans="1:15">
      <c r="C29" s="49">
        <v>12</v>
      </c>
      <c r="D29" s="49">
        <v>9210</v>
      </c>
      <c r="E29" s="49">
        <v>999</v>
      </c>
      <c r="F29" s="49">
        <v>2000020500</v>
      </c>
      <c r="G29" s="49" t="s">
        <v>75</v>
      </c>
      <c r="H29" s="49" t="s">
        <v>82</v>
      </c>
      <c r="I29" s="65" t="s">
        <v>72</v>
      </c>
      <c r="J29" s="65">
        <v>0</v>
      </c>
      <c r="N29" s="61">
        <v>205.86</v>
      </c>
    </row>
    <row r="30" spans="1:15">
      <c r="N30" s="61" t="s">
        <v>73</v>
      </c>
      <c r="O30" s="61">
        <v>279.44</v>
      </c>
    </row>
    <row r="31" spans="1:15">
      <c r="A31" s="63">
        <v>63</v>
      </c>
      <c r="B31" s="49" t="s">
        <v>265</v>
      </c>
    </row>
    <row r="32" spans="1:15">
      <c r="C32" s="49">
        <v>12</v>
      </c>
      <c r="D32" s="49">
        <v>9210</v>
      </c>
      <c r="E32" s="49">
        <v>999</v>
      </c>
      <c r="F32" s="49">
        <v>2000022500</v>
      </c>
      <c r="G32" s="49" t="s">
        <v>75</v>
      </c>
      <c r="H32" s="49" t="s">
        <v>82</v>
      </c>
      <c r="I32" s="65" t="s">
        <v>72</v>
      </c>
      <c r="J32" s="65">
        <v>0</v>
      </c>
      <c r="N32" s="61">
        <v>115.96</v>
      </c>
    </row>
    <row r="33" spans="1:15">
      <c r="N33" s="61" t="s">
        <v>73</v>
      </c>
      <c r="O33" s="61">
        <v>115.96</v>
      </c>
    </row>
    <row r="34" spans="1:15">
      <c r="A34" s="63">
        <v>165</v>
      </c>
      <c r="B34" s="49" t="s">
        <v>123</v>
      </c>
    </row>
    <row r="35" spans="1:15">
      <c r="C35" s="49">
        <v>12</v>
      </c>
      <c r="D35" s="49">
        <v>9210</v>
      </c>
      <c r="E35" s="49">
        <v>999</v>
      </c>
      <c r="F35" s="49">
        <v>2000396</v>
      </c>
      <c r="H35" s="49" t="s">
        <v>266</v>
      </c>
      <c r="I35" s="65">
        <v>867943201</v>
      </c>
      <c r="J35" s="65" t="s">
        <v>125</v>
      </c>
      <c r="K35" s="65">
        <v>0</v>
      </c>
      <c r="L35" s="49" t="s">
        <v>126</v>
      </c>
      <c r="M35" s="49">
        <v>366</v>
      </c>
      <c r="N35" s="61">
        <v>1.24</v>
      </c>
    </row>
    <row r="36" spans="1:15">
      <c r="C36" s="49">
        <v>12</v>
      </c>
      <c r="D36" s="49">
        <v>9210</v>
      </c>
      <c r="E36" s="49">
        <v>999</v>
      </c>
      <c r="F36" s="49">
        <v>2000396</v>
      </c>
      <c r="H36" s="49" t="s">
        <v>266</v>
      </c>
      <c r="I36" s="65">
        <v>867943201</v>
      </c>
      <c r="J36" s="65" t="s">
        <v>125</v>
      </c>
      <c r="K36" s="65">
        <v>0</v>
      </c>
      <c r="L36" s="49" t="s">
        <v>126</v>
      </c>
      <c r="M36" s="49">
        <v>366</v>
      </c>
      <c r="N36" s="61">
        <v>15.03</v>
      </c>
    </row>
    <row r="37" spans="1:15">
      <c r="C37" s="49">
        <v>12</v>
      </c>
      <c r="D37" s="49">
        <v>9210</v>
      </c>
      <c r="E37" s="49">
        <v>999</v>
      </c>
      <c r="F37" s="49">
        <v>2000435</v>
      </c>
      <c r="H37" s="49" t="s">
        <v>267</v>
      </c>
      <c r="I37" s="65">
        <v>872847001</v>
      </c>
      <c r="J37" s="65" t="s">
        <v>125</v>
      </c>
      <c r="K37" s="65">
        <v>0</v>
      </c>
      <c r="L37" s="49" t="s">
        <v>126</v>
      </c>
      <c r="M37" s="49">
        <v>366</v>
      </c>
      <c r="N37" s="61">
        <v>146.07</v>
      </c>
    </row>
    <row r="38" spans="1:15">
      <c r="C38" s="49">
        <v>12</v>
      </c>
      <c r="D38" s="49">
        <v>9210</v>
      </c>
      <c r="E38" s="49">
        <v>999</v>
      </c>
      <c r="F38" s="49">
        <v>2000435</v>
      </c>
      <c r="H38" s="49" t="s">
        <v>267</v>
      </c>
      <c r="I38" s="65">
        <v>872847001</v>
      </c>
      <c r="J38" s="65" t="s">
        <v>125</v>
      </c>
      <c r="K38" s="65">
        <v>0</v>
      </c>
      <c r="L38" s="49" t="s">
        <v>126</v>
      </c>
      <c r="M38" s="49">
        <v>366</v>
      </c>
      <c r="N38" s="61">
        <v>12.06</v>
      </c>
    </row>
    <row r="39" spans="1:15">
      <c r="C39" s="49">
        <v>12</v>
      </c>
      <c r="D39" s="49">
        <v>9210</v>
      </c>
      <c r="E39" s="49">
        <v>999</v>
      </c>
      <c r="F39" s="49">
        <v>2000436</v>
      </c>
      <c r="H39" s="49" t="s">
        <v>268</v>
      </c>
      <c r="I39" s="65">
        <v>872847002</v>
      </c>
      <c r="J39" s="65" t="s">
        <v>125</v>
      </c>
      <c r="K39" s="65">
        <v>0</v>
      </c>
      <c r="L39" s="49" t="s">
        <v>126</v>
      </c>
      <c r="M39" s="49">
        <v>366</v>
      </c>
      <c r="N39" s="61">
        <v>1.31</v>
      </c>
    </row>
    <row r="40" spans="1:15">
      <c r="C40" s="49">
        <v>12</v>
      </c>
      <c r="D40" s="49">
        <v>9210</v>
      </c>
      <c r="E40" s="49">
        <v>999</v>
      </c>
      <c r="F40" s="49">
        <v>2000436</v>
      </c>
      <c r="H40" s="49" t="s">
        <v>268</v>
      </c>
      <c r="I40" s="65">
        <v>872847002</v>
      </c>
      <c r="J40" s="65" t="s">
        <v>125</v>
      </c>
      <c r="K40" s="65">
        <v>0</v>
      </c>
      <c r="L40" s="49" t="s">
        <v>126</v>
      </c>
      <c r="M40" s="49">
        <v>366</v>
      </c>
      <c r="N40" s="61">
        <v>15.85</v>
      </c>
    </row>
    <row r="41" spans="1:15">
      <c r="C41" s="49">
        <v>12</v>
      </c>
      <c r="D41" s="49">
        <v>9210</v>
      </c>
      <c r="E41" s="49">
        <v>999</v>
      </c>
      <c r="F41" s="49">
        <v>2000437</v>
      </c>
      <c r="H41" s="49" t="s">
        <v>269</v>
      </c>
      <c r="I41" s="65">
        <v>872847003</v>
      </c>
      <c r="J41" s="65" t="s">
        <v>125</v>
      </c>
      <c r="K41" s="65">
        <v>0</v>
      </c>
      <c r="L41" s="49" t="s">
        <v>126</v>
      </c>
      <c r="M41" s="49">
        <v>366</v>
      </c>
      <c r="N41" s="61">
        <v>1.95</v>
      </c>
    </row>
    <row r="42" spans="1:15">
      <c r="C42" s="49">
        <v>12</v>
      </c>
      <c r="D42" s="49">
        <v>9210</v>
      </c>
      <c r="E42" s="49">
        <v>999</v>
      </c>
      <c r="F42" s="49">
        <v>2000437</v>
      </c>
      <c r="H42" s="49" t="s">
        <v>269</v>
      </c>
      <c r="I42" s="65">
        <v>872847003</v>
      </c>
      <c r="J42" s="65" t="s">
        <v>125</v>
      </c>
      <c r="K42" s="65">
        <v>0</v>
      </c>
      <c r="L42" s="49" t="s">
        <v>126</v>
      </c>
      <c r="M42" s="49">
        <v>366</v>
      </c>
      <c r="N42" s="61">
        <v>0.16</v>
      </c>
    </row>
    <row r="43" spans="1:15">
      <c r="C43" s="49">
        <v>12</v>
      </c>
      <c r="D43" s="49">
        <v>9210</v>
      </c>
      <c r="E43" s="49">
        <v>999</v>
      </c>
      <c r="F43" s="49">
        <v>2000438</v>
      </c>
      <c r="H43" s="49" t="s">
        <v>270</v>
      </c>
      <c r="I43" s="65">
        <v>872847004</v>
      </c>
      <c r="J43" s="65" t="s">
        <v>125</v>
      </c>
      <c r="K43" s="65">
        <v>0</v>
      </c>
      <c r="L43" s="49" t="s">
        <v>126</v>
      </c>
      <c r="M43" s="49">
        <v>366</v>
      </c>
      <c r="N43" s="61">
        <v>1.36</v>
      </c>
    </row>
    <row r="44" spans="1:15">
      <c r="C44" s="49">
        <v>12</v>
      </c>
      <c r="D44" s="49">
        <v>9210</v>
      </c>
      <c r="E44" s="49">
        <v>999</v>
      </c>
      <c r="F44" s="49">
        <v>2000438</v>
      </c>
      <c r="H44" s="49" t="s">
        <v>270</v>
      </c>
      <c r="I44" s="65">
        <v>872847004</v>
      </c>
      <c r="J44" s="65" t="s">
        <v>125</v>
      </c>
      <c r="K44" s="65">
        <v>0</v>
      </c>
      <c r="L44" s="49" t="s">
        <v>126</v>
      </c>
      <c r="M44" s="49">
        <v>366</v>
      </c>
      <c r="N44" s="61">
        <v>0.11</v>
      </c>
    </row>
    <row r="45" spans="1:15">
      <c r="C45" s="49">
        <v>12</v>
      </c>
      <c r="D45" s="49">
        <v>9210</v>
      </c>
      <c r="E45" s="49">
        <v>999</v>
      </c>
      <c r="F45" s="49">
        <v>2000486</v>
      </c>
      <c r="H45" s="49" t="s">
        <v>271</v>
      </c>
      <c r="I45" s="65">
        <v>875344901</v>
      </c>
      <c r="J45" s="65" t="s">
        <v>125</v>
      </c>
      <c r="K45" s="65">
        <v>0</v>
      </c>
      <c r="L45" s="49" t="s">
        <v>126</v>
      </c>
      <c r="M45" s="49">
        <v>366</v>
      </c>
      <c r="N45" s="61">
        <v>7</v>
      </c>
    </row>
    <row r="46" spans="1:15">
      <c r="C46" s="49">
        <v>12</v>
      </c>
      <c r="D46" s="49">
        <v>9210</v>
      </c>
      <c r="E46" s="49">
        <v>999</v>
      </c>
      <c r="F46" s="49">
        <v>2000486</v>
      </c>
      <c r="H46" s="49" t="s">
        <v>271</v>
      </c>
      <c r="I46" s="65">
        <v>875344901</v>
      </c>
      <c r="J46" s="65" t="s">
        <v>125</v>
      </c>
      <c r="K46" s="65">
        <v>0</v>
      </c>
      <c r="L46" s="49" t="s">
        <v>126</v>
      </c>
      <c r="M46" s="49">
        <v>366</v>
      </c>
      <c r="N46" s="61">
        <v>0.57999999999999996</v>
      </c>
    </row>
    <row r="47" spans="1:15">
      <c r="C47" s="49">
        <v>12</v>
      </c>
      <c r="D47" s="49">
        <v>9210</v>
      </c>
      <c r="E47" s="49">
        <v>999</v>
      </c>
      <c r="F47" s="49">
        <v>2000730</v>
      </c>
      <c r="H47" s="49" t="s">
        <v>272</v>
      </c>
      <c r="I47" s="65">
        <v>884976901</v>
      </c>
      <c r="J47" s="65" t="s">
        <v>125</v>
      </c>
      <c r="K47" s="65">
        <v>0</v>
      </c>
      <c r="L47" s="49" t="s">
        <v>126</v>
      </c>
      <c r="M47" s="49">
        <v>366</v>
      </c>
      <c r="N47" s="61">
        <v>102.51</v>
      </c>
    </row>
    <row r="48" spans="1:15">
      <c r="C48" s="49">
        <v>12</v>
      </c>
      <c r="D48" s="49">
        <v>9210</v>
      </c>
      <c r="E48" s="49">
        <v>999</v>
      </c>
      <c r="F48" s="49">
        <v>2000730</v>
      </c>
      <c r="H48" s="49" t="s">
        <v>272</v>
      </c>
      <c r="I48" s="65">
        <v>884976901</v>
      </c>
      <c r="J48" s="65" t="s">
        <v>125</v>
      </c>
      <c r="K48" s="65">
        <v>0</v>
      </c>
      <c r="L48" s="49" t="s">
        <v>126</v>
      </c>
      <c r="M48" s="49">
        <v>366</v>
      </c>
      <c r="N48" s="61">
        <v>8.4600000000000009</v>
      </c>
    </row>
    <row r="49" spans="3:14">
      <c r="C49" s="49">
        <v>12</v>
      </c>
      <c r="D49" s="49">
        <v>9210</v>
      </c>
      <c r="E49" s="49">
        <v>999</v>
      </c>
      <c r="F49" s="49">
        <v>2000762</v>
      </c>
      <c r="H49" s="49" t="s">
        <v>273</v>
      </c>
      <c r="I49" s="65">
        <v>886608901</v>
      </c>
      <c r="J49" s="65" t="s">
        <v>125</v>
      </c>
      <c r="K49" s="65">
        <v>0</v>
      </c>
      <c r="L49" s="49" t="s">
        <v>126</v>
      </c>
      <c r="M49" s="49">
        <v>366</v>
      </c>
      <c r="N49" s="61">
        <v>51.9</v>
      </c>
    </row>
    <row r="50" spans="3:14">
      <c r="C50" s="49">
        <v>12</v>
      </c>
      <c r="D50" s="49">
        <v>9210</v>
      </c>
      <c r="E50" s="49">
        <v>999</v>
      </c>
      <c r="F50" s="49">
        <v>2000762</v>
      </c>
      <c r="H50" s="49" t="s">
        <v>273</v>
      </c>
      <c r="I50" s="65">
        <v>886608901</v>
      </c>
      <c r="J50" s="65" t="s">
        <v>125</v>
      </c>
      <c r="K50" s="65">
        <v>0</v>
      </c>
      <c r="L50" s="49" t="s">
        <v>126</v>
      </c>
      <c r="M50" s="49">
        <v>366</v>
      </c>
      <c r="N50" s="61">
        <v>4.28</v>
      </c>
    </row>
    <row r="51" spans="3:14">
      <c r="C51" s="49">
        <v>12</v>
      </c>
      <c r="D51" s="49">
        <v>9210</v>
      </c>
      <c r="E51" s="49">
        <v>999</v>
      </c>
      <c r="F51" s="49">
        <v>2001325</v>
      </c>
      <c r="H51" s="49" t="s">
        <v>274</v>
      </c>
      <c r="I51" s="65">
        <v>919137501</v>
      </c>
      <c r="J51" s="65" t="s">
        <v>125</v>
      </c>
      <c r="K51" s="65">
        <v>0</v>
      </c>
      <c r="L51" s="49" t="s">
        <v>126</v>
      </c>
      <c r="M51" s="49">
        <v>366</v>
      </c>
      <c r="N51" s="61">
        <v>20.37</v>
      </c>
    </row>
    <row r="52" spans="3:14">
      <c r="C52" s="49">
        <v>12</v>
      </c>
      <c r="D52" s="49">
        <v>9210</v>
      </c>
      <c r="E52" s="49">
        <v>999</v>
      </c>
      <c r="F52" s="49">
        <v>2001325</v>
      </c>
      <c r="H52" s="49" t="s">
        <v>274</v>
      </c>
      <c r="I52" s="65">
        <v>919137501</v>
      </c>
      <c r="J52" s="65" t="s">
        <v>125</v>
      </c>
      <c r="K52" s="65">
        <v>0</v>
      </c>
      <c r="L52" s="49" t="s">
        <v>126</v>
      </c>
      <c r="M52" s="49">
        <v>366</v>
      </c>
      <c r="N52" s="61">
        <v>1.68</v>
      </c>
    </row>
    <row r="53" spans="3:14">
      <c r="C53" s="49">
        <v>12</v>
      </c>
      <c r="D53" s="49">
        <v>9210</v>
      </c>
      <c r="E53" s="49">
        <v>999</v>
      </c>
      <c r="F53" s="49">
        <v>2001326</v>
      </c>
      <c r="H53" s="49" t="s">
        <v>275</v>
      </c>
      <c r="I53" s="65">
        <v>919137502</v>
      </c>
      <c r="J53" s="65" t="s">
        <v>125</v>
      </c>
      <c r="K53" s="65">
        <v>0</v>
      </c>
      <c r="L53" s="49" t="s">
        <v>126</v>
      </c>
      <c r="M53" s="49">
        <v>366</v>
      </c>
      <c r="N53" s="61">
        <v>88.96</v>
      </c>
    </row>
    <row r="54" spans="3:14">
      <c r="C54" s="49">
        <v>12</v>
      </c>
      <c r="D54" s="49">
        <v>9210</v>
      </c>
      <c r="E54" s="49">
        <v>999</v>
      </c>
      <c r="F54" s="49">
        <v>2001326</v>
      </c>
      <c r="H54" s="49" t="s">
        <v>275</v>
      </c>
      <c r="I54" s="65">
        <v>919137502</v>
      </c>
      <c r="J54" s="65" t="s">
        <v>125</v>
      </c>
      <c r="K54" s="65">
        <v>0</v>
      </c>
      <c r="L54" s="49" t="s">
        <v>126</v>
      </c>
      <c r="M54" s="49">
        <v>366</v>
      </c>
      <c r="N54" s="61">
        <v>7.34</v>
      </c>
    </row>
    <row r="55" spans="3:14">
      <c r="C55" s="49">
        <v>12</v>
      </c>
      <c r="D55" s="49">
        <v>9210</v>
      </c>
      <c r="E55" s="49">
        <v>999</v>
      </c>
      <c r="F55" s="49">
        <v>2001332</v>
      </c>
      <c r="H55" s="49" t="s">
        <v>276</v>
      </c>
      <c r="I55" s="65">
        <v>919770201</v>
      </c>
      <c r="J55" s="65" t="s">
        <v>125</v>
      </c>
      <c r="K55" s="65">
        <v>0</v>
      </c>
      <c r="L55" s="49" t="s">
        <v>126</v>
      </c>
      <c r="M55" s="49">
        <v>366</v>
      </c>
      <c r="N55" s="61">
        <v>0.13</v>
      </c>
    </row>
    <row r="56" spans="3:14">
      <c r="C56" s="49">
        <v>12</v>
      </c>
      <c r="D56" s="49">
        <v>9210</v>
      </c>
      <c r="E56" s="49">
        <v>999</v>
      </c>
      <c r="F56" s="49">
        <v>2001332</v>
      </c>
      <c r="H56" s="49" t="s">
        <v>276</v>
      </c>
      <c r="I56" s="65">
        <v>919770201</v>
      </c>
      <c r="J56" s="65" t="s">
        <v>125</v>
      </c>
      <c r="K56" s="65">
        <v>0</v>
      </c>
      <c r="L56" s="49" t="s">
        <v>126</v>
      </c>
      <c r="M56" s="49">
        <v>366</v>
      </c>
      <c r="N56" s="61">
        <v>1.58</v>
      </c>
    </row>
    <row r="57" spans="3:14">
      <c r="C57" s="49">
        <v>12</v>
      </c>
      <c r="D57" s="49">
        <v>9210</v>
      </c>
      <c r="E57" s="49">
        <v>999</v>
      </c>
      <c r="F57" s="49">
        <v>2001365</v>
      </c>
      <c r="H57" s="49" t="s">
        <v>277</v>
      </c>
      <c r="I57" s="65">
        <v>921797801</v>
      </c>
      <c r="J57" s="65" t="s">
        <v>125</v>
      </c>
      <c r="K57" s="65">
        <v>0</v>
      </c>
      <c r="L57" s="49" t="s">
        <v>126</v>
      </c>
      <c r="M57" s="49">
        <v>366</v>
      </c>
      <c r="N57" s="61">
        <v>4.5</v>
      </c>
    </row>
    <row r="58" spans="3:14">
      <c r="C58" s="49">
        <v>12</v>
      </c>
      <c r="D58" s="49">
        <v>9210</v>
      </c>
      <c r="E58" s="49">
        <v>999</v>
      </c>
      <c r="F58" s="49">
        <v>2001365</v>
      </c>
      <c r="H58" s="49" t="s">
        <v>277</v>
      </c>
      <c r="I58" s="65">
        <v>921797801</v>
      </c>
      <c r="J58" s="65" t="s">
        <v>125</v>
      </c>
      <c r="K58" s="65">
        <v>0</v>
      </c>
      <c r="L58" s="49" t="s">
        <v>126</v>
      </c>
      <c r="M58" s="49">
        <v>366</v>
      </c>
      <c r="N58" s="61">
        <v>0.37</v>
      </c>
    </row>
    <row r="59" spans="3:14">
      <c r="C59" s="49">
        <v>12</v>
      </c>
      <c r="D59" s="49">
        <v>9210</v>
      </c>
      <c r="E59" s="49">
        <v>999</v>
      </c>
      <c r="F59" s="49">
        <v>2001366</v>
      </c>
      <c r="H59" s="49" t="s">
        <v>278</v>
      </c>
      <c r="I59" s="65">
        <v>921797802</v>
      </c>
      <c r="J59" s="65" t="s">
        <v>125</v>
      </c>
      <c r="K59" s="65">
        <v>0</v>
      </c>
      <c r="L59" s="49" t="s">
        <v>126</v>
      </c>
      <c r="M59" s="49">
        <v>366</v>
      </c>
      <c r="N59" s="61">
        <v>86.5</v>
      </c>
    </row>
    <row r="60" spans="3:14">
      <c r="C60" s="49">
        <v>12</v>
      </c>
      <c r="D60" s="49">
        <v>9210</v>
      </c>
      <c r="E60" s="49">
        <v>999</v>
      </c>
      <c r="F60" s="49">
        <v>2001366</v>
      </c>
      <c r="H60" s="49" t="s">
        <v>278</v>
      </c>
      <c r="I60" s="65">
        <v>921797802</v>
      </c>
      <c r="J60" s="65" t="s">
        <v>125</v>
      </c>
      <c r="K60" s="65">
        <v>0</v>
      </c>
      <c r="L60" s="49" t="s">
        <v>126</v>
      </c>
      <c r="M60" s="49">
        <v>366</v>
      </c>
      <c r="N60" s="61">
        <v>7.14</v>
      </c>
    </row>
    <row r="61" spans="3:14">
      <c r="C61" s="49">
        <v>12</v>
      </c>
      <c r="D61" s="49">
        <v>9210</v>
      </c>
      <c r="E61" s="49">
        <v>999</v>
      </c>
      <c r="F61" s="49">
        <v>2001866</v>
      </c>
      <c r="H61" s="49" t="s">
        <v>279</v>
      </c>
      <c r="I61" s="65">
        <v>929649801</v>
      </c>
      <c r="J61" s="65" t="s">
        <v>125</v>
      </c>
      <c r="K61" s="65">
        <v>0</v>
      </c>
      <c r="L61" s="49" t="s">
        <v>126</v>
      </c>
      <c r="M61" s="49">
        <v>366</v>
      </c>
      <c r="N61" s="61">
        <v>66.400000000000006</v>
      </c>
    </row>
    <row r="62" spans="3:14">
      <c r="C62" s="49">
        <v>12</v>
      </c>
      <c r="D62" s="49">
        <v>9210</v>
      </c>
      <c r="E62" s="49">
        <v>999</v>
      </c>
      <c r="F62" s="49">
        <v>2001866</v>
      </c>
      <c r="H62" s="49" t="s">
        <v>279</v>
      </c>
      <c r="I62" s="65">
        <v>929649801</v>
      </c>
      <c r="J62" s="65" t="s">
        <v>125</v>
      </c>
      <c r="K62" s="65">
        <v>0</v>
      </c>
      <c r="L62" s="49" t="s">
        <v>126</v>
      </c>
      <c r="M62" s="49">
        <v>366</v>
      </c>
      <c r="N62" s="61">
        <v>5.48</v>
      </c>
    </row>
    <row r="63" spans="3:14">
      <c r="C63" s="49">
        <v>12</v>
      </c>
      <c r="D63" s="49">
        <v>9210</v>
      </c>
      <c r="E63" s="49">
        <v>999</v>
      </c>
      <c r="F63" s="49">
        <v>2001867</v>
      </c>
      <c r="H63" s="49" t="s">
        <v>280</v>
      </c>
      <c r="I63" s="65">
        <v>929649802</v>
      </c>
      <c r="J63" s="65" t="s">
        <v>125</v>
      </c>
      <c r="K63" s="65">
        <v>0</v>
      </c>
      <c r="L63" s="49" t="s">
        <v>126</v>
      </c>
      <c r="M63" s="49">
        <v>366</v>
      </c>
      <c r="N63" s="61">
        <v>0.79</v>
      </c>
    </row>
    <row r="64" spans="3:14">
      <c r="C64" s="49">
        <v>12</v>
      </c>
      <c r="D64" s="49">
        <v>9210</v>
      </c>
      <c r="E64" s="49">
        <v>999</v>
      </c>
      <c r="F64" s="49">
        <v>2001867</v>
      </c>
      <c r="H64" s="49" t="s">
        <v>280</v>
      </c>
      <c r="I64" s="65">
        <v>929649802</v>
      </c>
      <c r="J64" s="65" t="s">
        <v>125</v>
      </c>
      <c r="K64" s="65">
        <v>0</v>
      </c>
      <c r="L64" s="49" t="s">
        <v>126</v>
      </c>
      <c r="M64" s="49">
        <v>366</v>
      </c>
      <c r="N64" s="61">
        <v>9.6</v>
      </c>
    </row>
    <row r="65" spans="1:15">
      <c r="C65" s="49">
        <v>12</v>
      </c>
      <c r="D65" s="49">
        <v>9210</v>
      </c>
      <c r="E65" s="49">
        <v>999</v>
      </c>
      <c r="F65" s="49">
        <v>2001868</v>
      </c>
      <c r="H65" s="49" t="s">
        <v>281</v>
      </c>
      <c r="I65" s="65">
        <v>929649803</v>
      </c>
      <c r="J65" s="65" t="s">
        <v>125</v>
      </c>
      <c r="K65" s="65">
        <v>0</v>
      </c>
      <c r="L65" s="49" t="s">
        <v>126</v>
      </c>
      <c r="M65" s="49">
        <v>366</v>
      </c>
      <c r="N65" s="61">
        <v>15.03</v>
      </c>
    </row>
    <row r="66" spans="1:15">
      <c r="C66" s="49">
        <v>12</v>
      </c>
      <c r="D66" s="49">
        <v>9210</v>
      </c>
      <c r="E66" s="49">
        <v>999</v>
      </c>
      <c r="F66" s="49">
        <v>2001868</v>
      </c>
      <c r="H66" s="49" t="s">
        <v>281</v>
      </c>
      <c r="I66" s="65">
        <v>929649803</v>
      </c>
      <c r="J66" s="65" t="s">
        <v>125</v>
      </c>
      <c r="K66" s="65">
        <v>0</v>
      </c>
      <c r="L66" s="49" t="s">
        <v>126</v>
      </c>
      <c r="M66" s="49">
        <v>366</v>
      </c>
      <c r="N66" s="61">
        <v>1.24</v>
      </c>
    </row>
    <row r="67" spans="1:15">
      <c r="C67" s="49">
        <v>12</v>
      </c>
      <c r="D67" s="49">
        <v>9210</v>
      </c>
      <c r="E67" s="49">
        <v>999</v>
      </c>
      <c r="F67" s="49">
        <v>2002258</v>
      </c>
      <c r="H67" s="49" t="s">
        <v>126</v>
      </c>
      <c r="I67" s="65" t="s">
        <v>282</v>
      </c>
      <c r="J67" s="65" t="s">
        <v>125</v>
      </c>
      <c r="K67" s="65">
        <v>0</v>
      </c>
      <c r="L67" s="49" t="s">
        <v>126</v>
      </c>
      <c r="M67" s="49">
        <v>366</v>
      </c>
      <c r="N67" s="61">
        <v>134.81</v>
      </c>
    </row>
    <row r="68" spans="1:15">
      <c r="C68" s="49">
        <v>12</v>
      </c>
      <c r="D68" s="49">
        <v>9210</v>
      </c>
      <c r="E68" s="49">
        <v>999</v>
      </c>
      <c r="F68" s="49">
        <v>2002283</v>
      </c>
      <c r="H68" s="49" t="s">
        <v>126</v>
      </c>
      <c r="I68" s="65" t="s">
        <v>283</v>
      </c>
      <c r="J68" s="65" t="s">
        <v>125</v>
      </c>
      <c r="K68" s="65">
        <v>0</v>
      </c>
      <c r="L68" s="49" t="s">
        <v>126</v>
      </c>
      <c r="M68" s="49">
        <v>366</v>
      </c>
      <c r="N68" s="61">
        <v>329.18</v>
      </c>
    </row>
    <row r="69" spans="1:15">
      <c r="C69" s="49">
        <v>12</v>
      </c>
      <c r="D69" s="49">
        <v>9210</v>
      </c>
      <c r="E69" s="49">
        <v>999</v>
      </c>
      <c r="F69" s="49">
        <v>2000021100</v>
      </c>
      <c r="G69" s="49" t="s">
        <v>75</v>
      </c>
      <c r="H69" s="49" t="s">
        <v>72</v>
      </c>
      <c r="I69" s="65" t="s">
        <v>72</v>
      </c>
      <c r="J69" s="65">
        <v>0</v>
      </c>
      <c r="N69" s="61">
        <v>58.89</v>
      </c>
    </row>
    <row r="70" spans="1:15">
      <c r="N70" s="61" t="s">
        <v>73</v>
      </c>
      <c r="O70" s="61">
        <v>1209.8599999999999</v>
      </c>
    </row>
    <row r="71" spans="1:15">
      <c r="A71" s="63">
        <v>175</v>
      </c>
      <c r="B71" s="49" t="s">
        <v>85</v>
      </c>
    </row>
    <row r="72" spans="1:15">
      <c r="C72" s="49">
        <v>413</v>
      </c>
      <c r="D72" s="49">
        <v>9210</v>
      </c>
      <c r="E72" s="49">
        <v>999</v>
      </c>
      <c r="F72" s="49" t="s">
        <v>105</v>
      </c>
      <c r="G72" s="49" t="s">
        <v>75</v>
      </c>
      <c r="H72" s="49" t="s">
        <v>259</v>
      </c>
      <c r="I72" s="65" t="s">
        <v>72</v>
      </c>
      <c r="J72" s="65" t="s">
        <v>72</v>
      </c>
      <c r="N72" s="61">
        <v>-96.11</v>
      </c>
    </row>
    <row r="73" spans="1:15">
      <c r="C73" s="49">
        <v>12</v>
      </c>
      <c r="D73" s="49">
        <v>9210</v>
      </c>
      <c r="E73" s="49">
        <v>999</v>
      </c>
      <c r="F73" s="49">
        <v>2000548</v>
      </c>
      <c r="H73" s="49" t="s">
        <v>284</v>
      </c>
      <c r="I73" s="65" t="s">
        <v>146</v>
      </c>
      <c r="J73" s="65" t="s">
        <v>144</v>
      </c>
      <c r="K73" s="65">
        <v>0</v>
      </c>
      <c r="L73" s="49" t="s">
        <v>145</v>
      </c>
      <c r="M73" s="49">
        <v>12</v>
      </c>
      <c r="N73" s="61">
        <v>115.24</v>
      </c>
    </row>
    <row r="74" spans="1:15">
      <c r="C74" s="49">
        <v>12</v>
      </c>
      <c r="D74" s="49">
        <v>9210</v>
      </c>
      <c r="E74" s="49">
        <v>999</v>
      </c>
      <c r="F74" s="49">
        <v>2000528</v>
      </c>
      <c r="H74" s="49" t="s">
        <v>285</v>
      </c>
      <c r="I74" s="65" t="s">
        <v>171</v>
      </c>
      <c r="J74" s="65" t="s">
        <v>144</v>
      </c>
      <c r="K74" s="65">
        <v>0</v>
      </c>
      <c r="L74" s="49" t="s">
        <v>145</v>
      </c>
      <c r="M74" s="49">
        <v>12</v>
      </c>
      <c r="N74" s="61">
        <v>149.05000000000001</v>
      </c>
    </row>
    <row r="75" spans="1:15">
      <c r="C75" s="49">
        <v>413</v>
      </c>
      <c r="D75" s="49">
        <v>9210</v>
      </c>
      <c r="E75" s="49">
        <v>999</v>
      </c>
      <c r="F75" s="49">
        <v>2000021100</v>
      </c>
      <c r="G75" s="49" t="s">
        <v>75</v>
      </c>
      <c r="H75" s="49" t="s">
        <v>194</v>
      </c>
      <c r="I75" s="65" t="s">
        <v>72</v>
      </c>
      <c r="J75" s="65">
        <v>0</v>
      </c>
      <c r="N75" s="61">
        <v>4.93</v>
      </c>
    </row>
    <row r="76" spans="1:15">
      <c r="C76" s="49">
        <v>413</v>
      </c>
      <c r="D76" s="49">
        <v>9210</v>
      </c>
      <c r="E76" s="49">
        <v>999</v>
      </c>
      <c r="F76" s="49">
        <v>2000021800</v>
      </c>
      <c r="G76" s="49" t="s">
        <v>75</v>
      </c>
      <c r="H76" s="49" t="s">
        <v>194</v>
      </c>
      <c r="I76" s="65" t="s">
        <v>72</v>
      </c>
      <c r="J76" s="65">
        <v>0</v>
      </c>
      <c r="N76" s="61">
        <v>20.79</v>
      </c>
    </row>
    <row r="77" spans="1:15">
      <c r="N77" s="61" t="s">
        <v>73</v>
      </c>
      <c r="O77" s="61">
        <v>193.9</v>
      </c>
    </row>
    <row r="78" spans="1:15">
      <c r="A78" s="63">
        <v>552</v>
      </c>
      <c r="B78" s="49" t="s">
        <v>87</v>
      </c>
    </row>
    <row r="79" spans="1:15">
      <c r="C79" s="49">
        <v>12</v>
      </c>
      <c r="D79" s="49">
        <v>9260</v>
      </c>
      <c r="E79" s="49">
        <v>999</v>
      </c>
      <c r="F79" s="49" t="s">
        <v>78</v>
      </c>
      <c r="G79" s="49" t="s">
        <v>75</v>
      </c>
      <c r="H79" s="49" t="s">
        <v>72</v>
      </c>
      <c r="I79" s="65" t="s">
        <v>77</v>
      </c>
      <c r="J79" s="65" t="s">
        <v>258</v>
      </c>
      <c r="N79" s="61">
        <v>328.47</v>
      </c>
    </row>
    <row r="80" spans="1:15">
      <c r="C80" s="49">
        <v>12</v>
      </c>
      <c r="D80" s="49">
        <v>9260</v>
      </c>
      <c r="E80" s="49">
        <v>999</v>
      </c>
      <c r="F80" s="49" t="s">
        <v>130</v>
      </c>
      <c r="G80" s="49" t="s">
        <v>75</v>
      </c>
      <c r="H80" s="49" t="s">
        <v>72</v>
      </c>
      <c r="I80" s="65" t="s">
        <v>77</v>
      </c>
      <c r="J80" s="65" t="s">
        <v>258</v>
      </c>
      <c r="N80" s="61">
        <v>2212.96</v>
      </c>
    </row>
    <row r="81" spans="1:15">
      <c r="C81" s="49">
        <v>12</v>
      </c>
      <c r="D81" s="49">
        <v>9260</v>
      </c>
      <c r="E81" s="49">
        <v>999</v>
      </c>
      <c r="F81" s="49" t="s">
        <v>76</v>
      </c>
      <c r="G81" s="49" t="s">
        <v>75</v>
      </c>
      <c r="H81" s="49" t="s">
        <v>72</v>
      </c>
      <c r="I81" s="65" t="s">
        <v>77</v>
      </c>
      <c r="J81" s="65" t="s">
        <v>258</v>
      </c>
      <c r="N81" s="61">
        <v>331.92</v>
      </c>
    </row>
    <row r="82" spans="1:15">
      <c r="C82" s="49">
        <v>12</v>
      </c>
      <c r="D82" s="49">
        <v>9260</v>
      </c>
      <c r="E82" s="49">
        <v>999</v>
      </c>
      <c r="F82" s="49" t="s">
        <v>127</v>
      </c>
      <c r="G82" s="49" t="s">
        <v>75</v>
      </c>
      <c r="H82" s="49" t="s">
        <v>72</v>
      </c>
      <c r="I82" s="65" t="s">
        <v>77</v>
      </c>
      <c r="J82" s="65" t="s">
        <v>258</v>
      </c>
      <c r="N82" s="61">
        <v>2301.69</v>
      </c>
    </row>
    <row r="83" spans="1:15">
      <c r="N83" s="61" t="s">
        <v>73</v>
      </c>
      <c r="O83" s="61">
        <v>5175.04</v>
      </c>
    </row>
    <row r="84" spans="1:15">
      <c r="A84" s="63">
        <v>557</v>
      </c>
      <c r="B84" s="49" t="s">
        <v>88</v>
      </c>
    </row>
    <row r="85" spans="1:15">
      <c r="C85" s="49">
        <v>12</v>
      </c>
      <c r="D85" s="49">
        <v>4081</v>
      </c>
      <c r="E85" s="49">
        <v>500</v>
      </c>
      <c r="F85" s="49" t="s">
        <v>127</v>
      </c>
      <c r="G85" s="49" t="s">
        <v>75</v>
      </c>
      <c r="H85" s="49" t="s">
        <v>72</v>
      </c>
      <c r="I85" s="65" t="s">
        <v>77</v>
      </c>
      <c r="J85" s="65" t="s">
        <v>258</v>
      </c>
      <c r="N85" s="61">
        <v>10.11</v>
      </c>
    </row>
    <row r="86" spans="1:15">
      <c r="C86" s="49">
        <v>12</v>
      </c>
      <c r="D86" s="49">
        <v>4081</v>
      </c>
      <c r="E86" s="49">
        <v>500</v>
      </c>
      <c r="F86" s="49" t="s">
        <v>130</v>
      </c>
      <c r="G86" s="49" t="s">
        <v>75</v>
      </c>
      <c r="H86" s="49" t="s">
        <v>72</v>
      </c>
      <c r="I86" s="65" t="s">
        <v>77</v>
      </c>
      <c r="J86" s="65" t="s">
        <v>258</v>
      </c>
      <c r="N86" s="61">
        <v>78.209999999999994</v>
      </c>
    </row>
    <row r="87" spans="1:15">
      <c r="C87" s="49">
        <v>12</v>
      </c>
      <c r="D87" s="49">
        <v>4081</v>
      </c>
      <c r="E87" s="49">
        <v>500</v>
      </c>
      <c r="F87" s="49" t="s">
        <v>76</v>
      </c>
      <c r="G87" s="49" t="s">
        <v>75</v>
      </c>
      <c r="H87" s="49" t="s">
        <v>72</v>
      </c>
      <c r="I87" s="65" t="s">
        <v>77</v>
      </c>
      <c r="J87" s="65" t="s">
        <v>258</v>
      </c>
      <c r="N87" s="61">
        <v>3.17</v>
      </c>
    </row>
    <row r="88" spans="1:15">
      <c r="C88" s="49">
        <v>12</v>
      </c>
      <c r="D88" s="49">
        <v>4081</v>
      </c>
      <c r="E88" s="49">
        <v>510</v>
      </c>
      <c r="F88" s="49" t="s">
        <v>76</v>
      </c>
      <c r="G88" s="49" t="s">
        <v>75</v>
      </c>
      <c r="H88" s="49" t="s">
        <v>72</v>
      </c>
      <c r="I88" s="65" t="s">
        <v>77</v>
      </c>
      <c r="J88" s="65" t="s">
        <v>258</v>
      </c>
      <c r="N88" s="61">
        <v>16.920000000000002</v>
      </c>
    </row>
    <row r="89" spans="1:15">
      <c r="C89" s="49">
        <v>12</v>
      </c>
      <c r="D89" s="49">
        <v>4081</v>
      </c>
      <c r="E89" s="49">
        <v>510</v>
      </c>
      <c r="F89" s="49" t="s">
        <v>130</v>
      </c>
      <c r="G89" s="49" t="s">
        <v>75</v>
      </c>
      <c r="H89" s="49" t="s">
        <v>72</v>
      </c>
      <c r="I89" s="65" t="s">
        <v>77</v>
      </c>
      <c r="J89" s="65" t="s">
        <v>258</v>
      </c>
      <c r="N89" s="61">
        <v>137.02000000000001</v>
      </c>
    </row>
    <row r="90" spans="1:15">
      <c r="C90" s="49">
        <v>12</v>
      </c>
      <c r="D90" s="49">
        <v>4081</v>
      </c>
      <c r="E90" s="49">
        <v>510</v>
      </c>
      <c r="F90" s="49" t="s">
        <v>127</v>
      </c>
      <c r="G90" s="49" t="s">
        <v>75</v>
      </c>
      <c r="H90" s="49" t="s">
        <v>72</v>
      </c>
      <c r="I90" s="65" t="s">
        <v>77</v>
      </c>
      <c r="J90" s="65" t="s">
        <v>258</v>
      </c>
      <c r="N90" s="61">
        <v>60.02</v>
      </c>
    </row>
    <row r="91" spans="1:15">
      <c r="C91" s="49">
        <v>12</v>
      </c>
      <c r="D91" s="49">
        <v>4081</v>
      </c>
      <c r="E91" s="49">
        <v>520</v>
      </c>
      <c r="F91" s="49" t="s">
        <v>127</v>
      </c>
      <c r="G91" s="49" t="s">
        <v>75</v>
      </c>
      <c r="H91" s="49" t="s">
        <v>72</v>
      </c>
      <c r="I91" s="65" t="s">
        <v>77</v>
      </c>
      <c r="J91" s="65" t="s">
        <v>258</v>
      </c>
      <c r="N91" s="61">
        <v>1997.08</v>
      </c>
    </row>
    <row r="92" spans="1:15">
      <c r="C92" s="49">
        <v>12</v>
      </c>
      <c r="D92" s="49">
        <v>4081</v>
      </c>
      <c r="E92" s="49">
        <v>520</v>
      </c>
      <c r="F92" s="49" t="s">
        <v>130</v>
      </c>
      <c r="G92" s="49" t="s">
        <v>75</v>
      </c>
      <c r="H92" s="49" t="s">
        <v>72</v>
      </c>
      <c r="I92" s="65" t="s">
        <v>77</v>
      </c>
      <c r="J92" s="65" t="s">
        <v>258</v>
      </c>
      <c r="N92" s="61">
        <v>2223.14</v>
      </c>
    </row>
    <row r="93" spans="1:15">
      <c r="C93" s="49">
        <v>12</v>
      </c>
      <c r="D93" s="49">
        <v>4081</v>
      </c>
      <c r="E93" s="49">
        <v>520</v>
      </c>
      <c r="F93" s="49" t="s">
        <v>78</v>
      </c>
      <c r="G93" s="49" t="s">
        <v>75</v>
      </c>
      <c r="H93" s="49" t="s">
        <v>72</v>
      </c>
      <c r="I93" s="65" t="s">
        <v>77</v>
      </c>
      <c r="J93" s="65" t="s">
        <v>258</v>
      </c>
      <c r="N93" s="61">
        <v>145.55000000000001</v>
      </c>
    </row>
    <row r="94" spans="1:15">
      <c r="C94" s="49">
        <v>12</v>
      </c>
      <c r="D94" s="49">
        <v>4081</v>
      </c>
      <c r="E94" s="49">
        <v>520</v>
      </c>
      <c r="F94" s="49" t="s">
        <v>76</v>
      </c>
      <c r="G94" s="49" t="s">
        <v>75</v>
      </c>
      <c r="H94" s="49" t="s">
        <v>72</v>
      </c>
      <c r="I94" s="65" t="s">
        <v>77</v>
      </c>
      <c r="J94" s="65" t="s">
        <v>258</v>
      </c>
      <c r="N94" s="61">
        <v>145.54</v>
      </c>
    </row>
    <row r="95" spans="1:15">
      <c r="N95" s="61" t="s">
        <v>73</v>
      </c>
      <c r="O95" s="61">
        <v>4816.76</v>
      </c>
    </row>
    <row r="96" spans="1:15">
      <c r="A96" s="63">
        <v>601</v>
      </c>
      <c r="B96" s="49" t="s">
        <v>147</v>
      </c>
    </row>
    <row r="97" spans="3:15">
      <c r="C97" s="49">
        <v>413</v>
      </c>
      <c r="D97" s="49">
        <v>9210</v>
      </c>
      <c r="E97" s="49">
        <v>999</v>
      </c>
      <c r="F97" s="49" t="s">
        <v>105</v>
      </c>
      <c r="G97" s="49" t="s">
        <v>75</v>
      </c>
      <c r="H97" s="49" t="s">
        <v>198</v>
      </c>
      <c r="I97" s="65" t="s">
        <v>72</v>
      </c>
      <c r="J97" s="65" t="s">
        <v>72</v>
      </c>
      <c r="N97" s="61">
        <v>-3808.7</v>
      </c>
    </row>
    <row r="98" spans="3:15">
      <c r="C98" s="49">
        <v>413</v>
      </c>
      <c r="D98" s="49">
        <v>9210</v>
      </c>
      <c r="E98" s="49">
        <v>999</v>
      </c>
      <c r="F98" s="49" t="s">
        <v>105</v>
      </c>
      <c r="G98" s="49" t="s">
        <v>75</v>
      </c>
      <c r="H98" s="49" t="s">
        <v>286</v>
      </c>
      <c r="I98" s="65" t="s">
        <v>72</v>
      </c>
      <c r="J98" s="65" t="s">
        <v>72</v>
      </c>
      <c r="N98" s="61">
        <v>-334.97</v>
      </c>
    </row>
    <row r="99" spans="3:15">
      <c r="C99" s="49">
        <v>12</v>
      </c>
      <c r="D99" s="49">
        <v>9210</v>
      </c>
      <c r="E99" s="49">
        <v>999</v>
      </c>
      <c r="F99" s="49">
        <v>2000317</v>
      </c>
      <c r="H99" s="49" t="s">
        <v>287</v>
      </c>
      <c r="I99" s="65" t="s">
        <v>288</v>
      </c>
      <c r="J99" s="65">
        <v>73191</v>
      </c>
      <c r="K99" s="65">
        <v>0</v>
      </c>
      <c r="L99" s="49" t="s">
        <v>289</v>
      </c>
      <c r="M99" s="49">
        <v>12</v>
      </c>
      <c r="N99" s="61">
        <v>280.70999999999998</v>
      </c>
    </row>
    <row r="100" spans="3:15">
      <c r="C100" s="49">
        <v>12</v>
      </c>
      <c r="D100" s="49">
        <v>9210</v>
      </c>
      <c r="E100" s="49">
        <v>999</v>
      </c>
      <c r="F100" s="49">
        <v>2000231</v>
      </c>
      <c r="H100" s="49" t="s">
        <v>290</v>
      </c>
      <c r="I100" s="65">
        <v>455</v>
      </c>
      <c r="J100" s="65" t="s">
        <v>172</v>
      </c>
      <c r="K100" s="65">
        <v>0</v>
      </c>
      <c r="L100" s="49" t="s">
        <v>173</v>
      </c>
      <c r="M100" s="49">
        <v>12</v>
      </c>
      <c r="N100" s="61">
        <v>3808.7</v>
      </c>
    </row>
    <row r="101" spans="3:15">
      <c r="C101" s="49">
        <v>12</v>
      </c>
      <c r="D101" s="49">
        <v>9210</v>
      </c>
      <c r="E101" s="49">
        <v>999</v>
      </c>
      <c r="F101" s="49">
        <v>2000231</v>
      </c>
      <c r="H101" s="49" t="s">
        <v>290</v>
      </c>
      <c r="I101" s="65">
        <v>455</v>
      </c>
      <c r="J101" s="65" t="s">
        <v>172</v>
      </c>
      <c r="K101" s="65">
        <v>0</v>
      </c>
      <c r="L101" s="49" t="s">
        <v>173</v>
      </c>
      <c r="M101" s="49">
        <v>12</v>
      </c>
      <c r="N101" s="61">
        <v>20.75</v>
      </c>
    </row>
    <row r="102" spans="3:15">
      <c r="C102" s="49">
        <v>12</v>
      </c>
      <c r="D102" s="49">
        <v>9210</v>
      </c>
      <c r="E102" s="49">
        <v>999</v>
      </c>
      <c r="F102" s="49">
        <v>2000231</v>
      </c>
      <c r="H102" s="49" t="s">
        <v>290</v>
      </c>
      <c r="I102" s="65">
        <v>455</v>
      </c>
      <c r="J102" s="65" t="s">
        <v>172</v>
      </c>
      <c r="K102" s="65">
        <v>0</v>
      </c>
      <c r="L102" s="49" t="s">
        <v>173</v>
      </c>
      <c r="M102" s="49">
        <v>12</v>
      </c>
      <c r="N102" s="61">
        <v>314.22000000000003</v>
      </c>
    </row>
    <row r="103" spans="3:15">
      <c r="C103" s="49">
        <v>12</v>
      </c>
      <c r="D103" s="49">
        <v>9210</v>
      </c>
      <c r="E103" s="49">
        <v>999</v>
      </c>
      <c r="F103" s="49">
        <v>2000583</v>
      </c>
      <c r="H103" s="49" t="s">
        <v>291</v>
      </c>
      <c r="I103" s="65">
        <v>84046286</v>
      </c>
      <c r="J103" s="65" t="s">
        <v>148</v>
      </c>
      <c r="K103" s="65">
        <v>0</v>
      </c>
      <c r="L103" s="49" t="s">
        <v>149</v>
      </c>
      <c r="M103" s="49">
        <v>12</v>
      </c>
      <c r="N103" s="61">
        <v>11.2</v>
      </c>
    </row>
    <row r="104" spans="3:15">
      <c r="C104" s="49">
        <v>12</v>
      </c>
      <c r="D104" s="49">
        <v>9210</v>
      </c>
      <c r="E104" s="49">
        <v>999</v>
      </c>
      <c r="F104" s="49">
        <v>2000583</v>
      </c>
      <c r="H104" s="49" t="s">
        <v>291</v>
      </c>
      <c r="I104" s="65">
        <v>84046286</v>
      </c>
      <c r="J104" s="65" t="s">
        <v>148</v>
      </c>
      <c r="K104" s="65">
        <v>0</v>
      </c>
      <c r="L104" s="49" t="s">
        <v>149</v>
      </c>
      <c r="M104" s="49">
        <v>12</v>
      </c>
      <c r="N104" s="61">
        <v>15.11</v>
      </c>
    </row>
    <row r="105" spans="3:15">
      <c r="C105" s="49">
        <v>12</v>
      </c>
      <c r="D105" s="49">
        <v>9210</v>
      </c>
      <c r="E105" s="49">
        <v>999</v>
      </c>
      <c r="F105" s="49">
        <v>2000583</v>
      </c>
      <c r="H105" s="49" t="s">
        <v>291</v>
      </c>
      <c r="I105" s="65">
        <v>84046286</v>
      </c>
      <c r="J105" s="65" t="s">
        <v>148</v>
      </c>
      <c r="K105" s="65">
        <v>0</v>
      </c>
      <c r="L105" s="49" t="s">
        <v>149</v>
      </c>
      <c r="M105" s="49">
        <v>12</v>
      </c>
      <c r="N105" s="61">
        <v>172</v>
      </c>
    </row>
    <row r="106" spans="3:15">
      <c r="C106" s="49">
        <v>12</v>
      </c>
      <c r="D106" s="49">
        <v>9210</v>
      </c>
      <c r="E106" s="49">
        <v>999</v>
      </c>
      <c r="F106" s="49">
        <v>2000582</v>
      </c>
      <c r="H106" s="49" t="s">
        <v>292</v>
      </c>
      <c r="I106" s="65">
        <v>84047884</v>
      </c>
      <c r="J106" s="65" t="s">
        <v>148</v>
      </c>
      <c r="K106" s="65">
        <v>0</v>
      </c>
      <c r="L106" s="49" t="s">
        <v>149</v>
      </c>
      <c r="M106" s="49">
        <v>12</v>
      </c>
      <c r="N106" s="61">
        <v>215</v>
      </c>
    </row>
    <row r="107" spans="3:15">
      <c r="C107" s="49">
        <v>12</v>
      </c>
      <c r="D107" s="49">
        <v>9210</v>
      </c>
      <c r="E107" s="49">
        <v>999</v>
      </c>
      <c r="F107" s="49">
        <v>2000582</v>
      </c>
      <c r="H107" s="49" t="s">
        <v>292</v>
      </c>
      <c r="I107" s="65">
        <v>84047884</v>
      </c>
      <c r="J107" s="65" t="s">
        <v>148</v>
      </c>
      <c r="K107" s="65">
        <v>0</v>
      </c>
      <c r="L107" s="49" t="s">
        <v>149</v>
      </c>
      <c r="M107" s="49">
        <v>12</v>
      </c>
      <c r="N107" s="61">
        <v>11.2</v>
      </c>
    </row>
    <row r="108" spans="3:15">
      <c r="C108" s="49">
        <v>12</v>
      </c>
      <c r="D108" s="49">
        <v>9210</v>
      </c>
      <c r="E108" s="49">
        <v>999</v>
      </c>
      <c r="F108" s="49">
        <v>2000582</v>
      </c>
      <c r="H108" s="49" t="s">
        <v>292</v>
      </c>
      <c r="I108" s="65">
        <v>84047884</v>
      </c>
      <c r="J108" s="65" t="s">
        <v>148</v>
      </c>
      <c r="K108" s="65">
        <v>0</v>
      </c>
      <c r="L108" s="49" t="s">
        <v>149</v>
      </c>
      <c r="M108" s="49">
        <v>12</v>
      </c>
      <c r="N108" s="61">
        <v>18.66</v>
      </c>
    </row>
    <row r="109" spans="3:15">
      <c r="N109" s="61" t="s">
        <v>73</v>
      </c>
      <c r="O109" s="61">
        <v>723.88</v>
      </c>
    </row>
    <row r="110" spans="3:15">
      <c r="N110" s="61" t="s">
        <v>96</v>
      </c>
      <c r="O110" s="61">
        <v>73878.69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topLeftCell="A8" zoomScaleNormal="100" workbookViewId="0">
      <selection activeCell="B11" sqref="B11"/>
    </sheetView>
  </sheetViews>
  <sheetFormatPr defaultRowHeight="12.75"/>
  <cols>
    <col min="1" max="1" width="8.140625" customWidth="1"/>
    <col min="2" max="2" width="35.42578125" customWidth="1"/>
    <col min="3" max="3" width="3.140625" customWidth="1"/>
    <col min="4" max="4" width="11" customWidth="1"/>
    <col min="5" max="5" width="2.7109375" customWidth="1"/>
    <col min="6" max="6" width="11" customWidth="1"/>
    <col min="7" max="7" width="2.7109375" customWidth="1"/>
    <col min="8" max="8" width="10.5703125" customWidth="1"/>
    <col min="10" max="10" width="2.7109375" customWidth="1"/>
    <col min="11" max="11" width="11" customWidth="1"/>
    <col min="12" max="12" width="2.7109375" customWidth="1"/>
    <col min="13" max="13" width="11" customWidth="1"/>
    <col min="14" max="14" width="2.7109375" customWidth="1"/>
    <col min="15" max="15" width="11" customWidth="1"/>
  </cols>
  <sheetData>
    <row r="1" spans="1:16" hidden="1">
      <c r="A1" s="32" t="str">
        <f>+Input!A14</f>
        <v>ena</v>
      </c>
    </row>
    <row r="2" spans="1:16" hidden="1"/>
    <row r="3" spans="1:16" hidden="1">
      <c r="A3" t="s">
        <v>70</v>
      </c>
    </row>
    <row r="4" spans="1:16" hidden="1">
      <c r="A4" s="30" t="s">
        <v>57</v>
      </c>
    </row>
    <row r="5" spans="1:16" hidden="1">
      <c r="D5" t="s">
        <v>2</v>
      </c>
      <c r="F5" t="s">
        <v>2</v>
      </c>
      <c r="K5" s="31" t="s">
        <v>3</v>
      </c>
      <c r="M5" s="31" t="s">
        <v>3</v>
      </c>
    </row>
    <row r="6" spans="1:16" hidden="1">
      <c r="D6" s="1">
        <f>Input!D3</f>
        <v>36557</v>
      </c>
      <c r="F6" s="1">
        <f>Input!D3</f>
        <v>36557</v>
      </c>
      <c r="K6" s="1">
        <f>Input!D3</f>
        <v>36557</v>
      </c>
      <c r="M6" s="1">
        <f>Input!D3</f>
        <v>36557</v>
      </c>
    </row>
    <row r="7" spans="1:16" hidden="1">
      <c r="D7" t="s">
        <v>0</v>
      </c>
      <c r="F7" t="s">
        <v>155</v>
      </c>
      <c r="K7" t="s">
        <v>0</v>
      </c>
      <c r="M7" t="s">
        <v>155</v>
      </c>
    </row>
    <row r="9" spans="1:16">
      <c r="A9" s="32" t="s">
        <v>58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>
      <c r="A10" s="32" t="s">
        <v>59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>
      <c r="A11" s="32" t="s">
        <v>60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>
      <c r="A12" s="32" t="str">
        <f>+Input!A19</f>
        <v>For the Month of February, 2000 and YTD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5" spans="1:16">
      <c r="D15" s="33">
        <f>Input!D3</f>
        <v>36557</v>
      </c>
      <c r="F15" s="33">
        <f>Input!D3</f>
        <v>36557</v>
      </c>
      <c r="K15" s="34" t="s">
        <v>5</v>
      </c>
      <c r="M15" s="34" t="s">
        <v>5</v>
      </c>
    </row>
    <row r="16" spans="1:16">
      <c r="D16" s="33" t="s">
        <v>6</v>
      </c>
      <c r="F16" s="34" t="s">
        <v>7</v>
      </c>
      <c r="H16" s="34" t="s">
        <v>8</v>
      </c>
      <c r="K16" s="34" t="s">
        <v>6</v>
      </c>
      <c r="M16" s="34" t="s">
        <v>7</v>
      </c>
      <c r="O16" s="34" t="s">
        <v>8</v>
      </c>
    </row>
    <row r="18" spans="1:16">
      <c r="A18" t="s">
        <v>114</v>
      </c>
      <c r="B18" t="s">
        <v>120</v>
      </c>
      <c r="D18" s="35">
        <f>_xll.HPVAL($A18,D$7,$A$3,D$6,D$5)</f>
        <v>418606</v>
      </c>
      <c r="E18" s="35"/>
      <c r="F18" s="35">
        <f>_xll.HPVAL($A18,F$7,$A$3,F$6,F$5)</f>
        <v>427328.58400000009</v>
      </c>
      <c r="G18" s="35"/>
      <c r="H18" s="35">
        <f>F18-D18</f>
        <v>8722.5840000000899</v>
      </c>
      <c r="I18" s="36">
        <f>H18/F18</f>
        <v>2.0411889881908972E-2</v>
      </c>
      <c r="K18" s="35">
        <f>+K26+K27+K28+K29</f>
        <v>533197</v>
      </c>
      <c r="M18" s="35">
        <f>+M26+M27+M28+M29</f>
        <v>516311.09750000003</v>
      </c>
      <c r="O18" s="35">
        <f>M18-K18</f>
        <v>-16885.902499999967</v>
      </c>
      <c r="P18" s="36">
        <f>O18/M18</f>
        <v>-3.2704899394497264E-2</v>
      </c>
    </row>
    <row r="19" spans="1:16">
      <c r="D19" s="35"/>
      <c r="E19" s="35"/>
      <c r="F19" s="35"/>
      <c r="G19" s="35"/>
      <c r="H19" s="35"/>
      <c r="I19" s="36"/>
      <c r="K19" s="35"/>
      <c r="M19" s="35"/>
      <c r="O19" s="35"/>
      <c r="P19" s="36"/>
    </row>
    <row r="20" spans="1:16">
      <c r="B20" t="s">
        <v>61</v>
      </c>
      <c r="D20" s="35">
        <f>_xll.HPVAL($A18,D$7,$A$4,D$6,D$5)</f>
        <v>0</v>
      </c>
      <c r="E20" s="35"/>
      <c r="F20" s="35">
        <f>_xll.HPVAL($A18,F$7,$A$4,F$6,F$5)</f>
        <v>0</v>
      </c>
      <c r="G20" s="35"/>
      <c r="H20" s="35">
        <f>F20-D20</f>
        <v>0</v>
      </c>
      <c r="I20" s="36" t="e">
        <f>H20/F20</f>
        <v>#DIV/0!</v>
      </c>
      <c r="K20" s="35">
        <f>_xll.HPVAL($A18,K$7,$A$4,K$6,K$5)</f>
        <v>0</v>
      </c>
      <c r="M20" s="35">
        <f>_xll.HPVAL($A18,M$7,$A$4,M$6,M$5)</f>
        <v>0</v>
      </c>
      <c r="O20" s="35">
        <f>M20-K20</f>
        <v>0</v>
      </c>
      <c r="P20" s="36" t="e">
        <f>O20/M20</f>
        <v>#DIV/0!</v>
      </c>
    </row>
    <row r="21" spans="1:16">
      <c r="D21" s="35"/>
      <c r="E21" s="35"/>
      <c r="F21" s="35"/>
      <c r="G21" s="35"/>
      <c r="H21" s="35"/>
      <c r="I21" s="36"/>
      <c r="K21" s="35"/>
      <c r="M21" s="35"/>
      <c r="O21" s="35"/>
      <c r="P21" s="36"/>
    </row>
    <row r="22" spans="1:16">
      <c r="B22" t="s">
        <v>62</v>
      </c>
      <c r="D22" s="35">
        <f>SUM(D18:D20)</f>
        <v>418606</v>
      </c>
      <c r="E22" s="35"/>
      <c r="F22" s="35">
        <f>SUM(F18:F20)</f>
        <v>427328.58400000009</v>
      </c>
      <c r="G22" s="35"/>
      <c r="H22" s="35">
        <f>F22-D22</f>
        <v>8722.5840000000899</v>
      </c>
      <c r="I22" s="36">
        <f>H22/F22</f>
        <v>2.0411889881908972E-2</v>
      </c>
      <c r="K22" s="35">
        <f>SUM(K18:K20)</f>
        <v>533197</v>
      </c>
      <c r="M22" s="35">
        <f>SUM(M18:M20)</f>
        <v>516311.09750000003</v>
      </c>
      <c r="O22" s="35">
        <f>SUM(O18:O21)</f>
        <v>-16885.902499999967</v>
      </c>
      <c r="P22" s="36">
        <f>O22/M22</f>
        <v>-3.2704899394497264E-2</v>
      </c>
    </row>
    <row r="23" spans="1:16">
      <c r="D23" s="35"/>
      <c r="E23" s="35"/>
      <c r="F23" s="35"/>
      <c r="G23" s="35"/>
      <c r="H23" s="35"/>
      <c r="I23" s="36"/>
      <c r="K23" s="35"/>
      <c r="M23" s="35"/>
      <c r="O23" s="35"/>
      <c r="P23" s="36"/>
    </row>
    <row r="24" spans="1:16">
      <c r="D24" s="35"/>
      <c r="E24" s="35"/>
      <c r="F24" s="35"/>
      <c r="G24" s="35"/>
      <c r="H24" s="35"/>
      <c r="I24" s="36"/>
      <c r="K24" s="35"/>
      <c r="M24" s="35"/>
      <c r="O24" s="35"/>
      <c r="P24" s="36"/>
    </row>
    <row r="25" spans="1:16">
      <c r="D25" s="35"/>
      <c r="E25" s="35"/>
      <c r="F25" s="35"/>
      <c r="G25" s="35"/>
      <c r="H25" s="35"/>
      <c r="I25" s="36"/>
      <c r="K25" s="35"/>
      <c r="M25" s="35"/>
      <c r="O25" s="35"/>
      <c r="P25" s="36"/>
    </row>
    <row r="26" spans="1:16">
      <c r="A26" s="30" t="s">
        <v>104</v>
      </c>
      <c r="B26" t="str">
        <f>+B44</f>
        <v>Client Services-On System Settlements</v>
      </c>
      <c r="D26" s="35">
        <f>_xll.HPVAL($A26,D$7,$A$3,D$6,D$5)</f>
        <v>88493</v>
      </c>
      <c r="E26" s="35"/>
      <c r="F26" s="35">
        <f>_xll.HPVAL($A26,F$7,$A$3,F$6,F$5)</f>
        <v>78532.097500000003</v>
      </c>
      <c r="G26" s="35"/>
      <c r="H26" s="35">
        <f t="shared" ref="H26:H35" si="0">F26-D26</f>
        <v>-9960.9024999999965</v>
      </c>
      <c r="I26" s="37">
        <f t="shared" ref="I26:I35" si="1">IF(F26=0,"N/A", H26/F26)</f>
        <v>-0.12683861525537371</v>
      </c>
      <c r="K26" s="35">
        <f>_xll.HPVAL($A26,K$7,$A$3,K$6,K$5)</f>
        <v>173848</v>
      </c>
      <c r="M26" s="35">
        <f>_xll.HPVAL($A26,M$7,$A$3,M$6,M$5)</f>
        <v>164596.5975</v>
      </c>
      <c r="O26" s="35">
        <f t="shared" ref="O26:O35" si="2">M26-K26</f>
        <v>-9251.4024999999965</v>
      </c>
      <c r="P26" s="37">
        <f t="shared" ref="P26:P35" si="3">IF(M26=0,"N/A", O26/M26)</f>
        <v>-5.6206523345660266E-2</v>
      </c>
    </row>
    <row r="27" spans="1:16">
      <c r="A27" s="30" t="s">
        <v>112</v>
      </c>
      <c r="B27" t="str">
        <f t="shared" ref="B27:B34" si="4">+B45</f>
        <v>Volume Management Texas</v>
      </c>
      <c r="D27" s="35">
        <f>_xll.HPVAL($A27,D$7,$A$3,D$6,D$5)</f>
        <v>98760</v>
      </c>
      <c r="E27" s="35"/>
      <c r="F27" s="35">
        <f>_xll.HPVAL($A27,F$7,$A$3,F$6,F$5)</f>
        <v>94910.75</v>
      </c>
      <c r="G27" s="35"/>
      <c r="H27" s="35">
        <f t="shared" si="0"/>
        <v>-3849.25</v>
      </c>
      <c r="I27" s="37">
        <f t="shared" si="1"/>
        <v>-4.0556522838561489E-2</v>
      </c>
      <c r="K27" s="35">
        <f>_xll.HPVAL($A27,K$7,$A$3,K$6,K$5)</f>
        <v>202415</v>
      </c>
      <c r="M27" s="35">
        <f>_xll.HPVAL($A27,M$7,$A$3,M$6,M$5)</f>
        <v>188504.5</v>
      </c>
      <c r="O27" s="35">
        <f t="shared" si="2"/>
        <v>-13910.5</v>
      </c>
      <c r="P27" s="37">
        <f t="shared" si="3"/>
        <v>-7.3793994307828195E-2</v>
      </c>
    </row>
    <row r="28" spans="1:16">
      <c r="A28" s="30" t="s">
        <v>115</v>
      </c>
      <c r="B28" t="str">
        <f t="shared" si="4"/>
        <v>GAS LOGISTICS - TEXAS</v>
      </c>
      <c r="D28" s="35">
        <f>_xll.HPVAL($A28,D$7,$A$3,D$6,D$5)</f>
        <v>27125</v>
      </c>
      <c r="E28" s="35"/>
      <c r="F28" s="35">
        <f>_xll.HPVAL($A28,F$7,$A$3,F$6,F$5)</f>
        <v>29185.3</v>
      </c>
      <c r="G28" s="35"/>
      <c r="H28" s="35">
        <f t="shared" si="0"/>
        <v>2060.2999999999993</v>
      </c>
      <c r="I28" s="37">
        <f t="shared" si="1"/>
        <v>7.0593757816434968E-2</v>
      </c>
      <c r="K28" s="35">
        <f>_xll.HPVAL($A28,K$7,$A$3,K$6,K$5)</f>
        <v>63516</v>
      </c>
      <c r="M28" s="35">
        <f>_xll.HPVAL($A28,M$7,$A$3,M$6,M$5)</f>
        <v>55860.5</v>
      </c>
      <c r="O28" s="35">
        <f t="shared" si="2"/>
        <v>-7655.5</v>
      </c>
      <c r="P28" s="37">
        <f t="shared" si="3"/>
        <v>-0.13704675038712508</v>
      </c>
    </row>
    <row r="29" spans="1:16">
      <c r="A29" s="30" t="s">
        <v>103</v>
      </c>
      <c r="B29" t="str">
        <f t="shared" si="4"/>
        <v>Texas Gas Team</v>
      </c>
      <c r="D29" s="35">
        <f>_xll.HPVAL($A29,D$7,$A$3,D$6,D$5)</f>
        <v>46225</v>
      </c>
      <c r="E29" s="35"/>
      <c r="F29" s="35">
        <f>_xll.HPVAL($A29,F$7,$A$3,F$6,F$5)</f>
        <v>54660.1</v>
      </c>
      <c r="G29" s="35"/>
      <c r="H29" s="35">
        <f t="shared" si="0"/>
        <v>8435.0999999999985</v>
      </c>
      <c r="I29" s="37">
        <f t="shared" si="1"/>
        <v>0.15431914687313047</v>
      </c>
      <c r="K29" s="35">
        <f>_xll.HPVAL($A29,K$7,$A$3,K$6,K$5)</f>
        <v>93418</v>
      </c>
      <c r="M29" s="35">
        <f>_xll.HPVAL($A29,M$7,$A$3,M$6,M$5)</f>
        <v>107349.5</v>
      </c>
      <c r="O29" s="35">
        <f t="shared" si="2"/>
        <v>13931.5</v>
      </c>
      <c r="P29" s="37">
        <f t="shared" si="3"/>
        <v>0.12977703668857329</v>
      </c>
    </row>
    <row r="30" spans="1:16">
      <c r="A30" s="30" t="s">
        <v>113</v>
      </c>
      <c r="B30" t="str">
        <f t="shared" si="4"/>
        <v>Texas Operations Management</v>
      </c>
      <c r="D30" s="35">
        <f>_xll.HPVAL($A30,D$7,$A$3,D$6,D$5)</f>
        <v>32146</v>
      </c>
      <c r="E30" s="35"/>
      <c r="F30" s="35">
        <f>_xll.HPVAL($A30,F$7,$A$3,F$6,F$5)</f>
        <v>30682.75</v>
      </c>
      <c r="G30" s="35"/>
      <c r="H30" s="35">
        <f t="shared" si="0"/>
        <v>-1463.25</v>
      </c>
      <c r="I30" s="37">
        <f t="shared" si="1"/>
        <v>-4.7689662758390303E-2</v>
      </c>
      <c r="K30" s="35">
        <f>_xll.HPVAL($A30,K$7,$A$3,K$6,K$5)</f>
        <v>69656</v>
      </c>
      <c r="M30" s="35">
        <f>_xll.HPVAL($A30,M$7,$A$3,M$6,M$5)</f>
        <v>145156.375</v>
      </c>
      <c r="O30" s="35">
        <f t="shared" si="2"/>
        <v>75500.375</v>
      </c>
      <c r="P30" s="37">
        <f t="shared" si="3"/>
        <v>0.5201313066684119</v>
      </c>
    </row>
    <row r="31" spans="1:16">
      <c r="A31" s="30" t="s">
        <v>121</v>
      </c>
      <c r="B31" t="str">
        <f t="shared" si="4"/>
        <v>Regulatory</v>
      </c>
      <c r="D31" s="35">
        <f>_xll.HPVAL($A31,D$7,$A$3,D$6,D$5)</f>
        <v>24903</v>
      </c>
      <c r="E31" s="35"/>
      <c r="F31" s="35">
        <f>_xll.HPVAL($A31,F$7,$A$3,F$6,F$5)</f>
        <v>29724.699999999997</v>
      </c>
      <c r="G31" s="35"/>
      <c r="H31" s="35">
        <f>F31-D31</f>
        <v>4821.6999999999971</v>
      </c>
      <c r="I31" s="37">
        <f>IF(F31=0,"N/A", H31/F31)</f>
        <v>0.16221189784926332</v>
      </c>
      <c r="K31" s="35">
        <f>_xll.HPVAL($A31,K$7,$A$3,K$6,K$5)</f>
        <v>46531</v>
      </c>
      <c r="M31" s="35">
        <f>_xll.HPVAL($A31,M$7,$A$3,M$6,M$5)</f>
        <v>58620.95</v>
      </c>
      <c r="O31" s="35">
        <f>M31-K31</f>
        <v>12089.949999999997</v>
      </c>
      <c r="P31" s="37">
        <f>IF(M31=0,"N/A", O31/M31)</f>
        <v>0.20623940758380746</v>
      </c>
    </row>
    <row r="32" spans="1:16">
      <c r="A32" s="30" t="s">
        <v>143</v>
      </c>
      <c r="B32" t="str">
        <f t="shared" si="4"/>
        <v>Texas Transportation &amp; Rate Management</v>
      </c>
      <c r="D32" s="35">
        <f>_xll.HPVAL($A32,D$7,$A$3,D$6,D$5)</f>
        <v>9189</v>
      </c>
      <c r="E32" s="35"/>
      <c r="F32" s="35">
        <f>_xll.HPVAL($A32,F$7,$A$3,F$6,F$5)</f>
        <v>0</v>
      </c>
      <c r="G32" s="35"/>
      <c r="H32" s="35">
        <f>F32-D32</f>
        <v>-9189</v>
      </c>
      <c r="I32" s="37" t="str">
        <f>IF(F32=0,"N/A", H32/F32)</f>
        <v>N/A</v>
      </c>
      <c r="K32" s="35">
        <f>_xll.HPVAL($A32,K$7,$A$3,K$6,K$5)</f>
        <v>9189</v>
      </c>
      <c r="M32" s="35">
        <f>_xll.HPVAL($A32,M$7,$A$3,M$6,M$5)</f>
        <v>0</v>
      </c>
      <c r="O32" s="35">
        <f>M32-K32</f>
        <v>-9189</v>
      </c>
      <c r="P32" s="37" t="str">
        <f>IF(M32=0,"N/A", O32/M32)</f>
        <v>N/A</v>
      </c>
    </row>
    <row r="33" spans="1:16">
      <c r="A33" s="30" t="s">
        <v>151</v>
      </c>
      <c r="B33" t="str">
        <f t="shared" si="4"/>
        <v>Global Contracts - Texas Operations</v>
      </c>
      <c r="D33" s="35">
        <f>_xll.HPVAL($A33,D$7,$A$3,D$6,D$5)</f>
        <v>17577</v>
      </c>
      <c r="E33" s="35"/>
      <c r="F33" s="35">
        <f>_xll.HPVAL($A33,F$7,$A$3,F$6,F$5)</f>
        <v>0</v>
      </c>
      <c r="G33" s="35"/>
      <c r="H33" s="35">
        <f>F33-D33</f>
        <v>-17577</v>
      </c>
      <c r="I33" s="37" t="str">
        <f>IF(F33=0,"N/A", H33/F33)</f>
        <v>N/A</v>
      </c>
      <c r="K33" s="35">
        <f>_xll.HPVAL($A33,K$7,$A$3,K$6,K$5)</f>
        <v>17577</v>
      </c>
      <c r="M33" s="35">
        <f>_xll.HPVAL($A33,M$7,$A$3,M$6,M$5)</f>
        <v>0</v>
      </c>
      <c r="O33" s="35">
        <f>M33-K33</f>
        <v>-17577</v>
      </c>
      <c r="P33" s="37" t="str">
        <f>IF(M33=0,"N/A", O33/M33)</f>
        <v>N/A</v>
      </c>
    </row>
    <row r="34" spans="1:16">
      <c r="A34" s="30" t="s">
        <v>152</v>
      </c>
      <c r="B34" t="str">
        <f t="shared" si="4"/>
        <v>Global Facilities - Texas Operations</v>
      </c>
      <c r="D34" s="35">
        <f>_xll.HPVAL($A34,D$7,$A$3,D$6,D$5)</f>
        <v>4363</v>
      </c>
      <c r="E34" s="35"/>
      <c r="F34" s="35">
        <f>_xll.HPVAL($A34,F$7,$A$3,F$6,F$5)</f>
        <v>0</v>
      </c>
      <c r="G34" s="35"/>
      <c r="H34" s="35">
        <f>F34-D34</f>
        <v>-4363</v>
      </c>
      <c r="I34" s="37" t="str">
        <f>IF(F34=0,"N/A", H34/F34)</f>
        <v>N/A</v>
      </c>
      <c r="K34" s="35">
        <f>_xll.HPVAL($A34,K$7,$A$3,K$6,K$5)</f>
        <v>4363</v>
      </c>
      <c r="M34" s="35">
        <f>_xll.HPVAL($A34,M$7,$A$3,M$6,M$5)</f>
        <v>0</v>
      </c>
      <c r="O34" s="35">
        <f>M34-K34</f>
        <v>-4363</v>
      </c>
      <c r="P34" s="37" t="str">
        <f>IF(M34=0,"N/A", O34/M34)</f>
        <v>N/A</v>
      </c>
    </row>
    <row r="35" spans="1:16">
      <c r="A35" s="30" t="s">
        <v>117</v>
      </c>
      <c r="B35" t="str">
        <f>+B53</f>
        <v>HPLC-Logistics-Unify Project</v>
      </c>
      <c r="D35" s="35">
        <f>_xll.HPVAL($A35,D$7,$A$3,D$6,D$5)</f>
        <v>17855</v>
      </c>
      <c r="E35" s="35"/>
      <c r="F35" s="35">
        <f>_xll.HPVAL($A35,F$7,$A$3,F$6,F$5)</f>
        <v>22225.95</v>
      </c>
      <c r="G35" s="35"/>
      <c r="H35" s="35">
        <f t="shared" si="0"/>
        <v>4370.9500000000007</v>
      </c>
      <c r="I35" s="37">
        <f t="shared" si="1"/>
        <v>0.19665976032520546</v>
      </c>
      <c r="K35" s="35">
        <f>_xll.HPVAL($A35,K$7,$A$3,K$6,K$5)</f>
        <v>35249</v>
      </c>
      <c r="M35" s="35">
        <v>0</v>
      </c>
      <c r="O35" s="35">
        <f t="shared" si="2"/>
        <v>-35249</v>
      </c>
      <c r="P35" s="37" t="str">
        <f t="shared" si="3"/>
        <v>N/A</v>
      </c>
    </row>
    <row r="36" spans="1:16">
      <c r="A36" s="30" t="s">
        <v>141</v>
      </c>
      <c r="B36" t="str">
        <f>+B35</f>
        <v>HPLC-Logistics-Unify Project</v>
      </c>
      <c r="D36" s="35">
        <f>_xll.HPVAL($A36,D$7,$A$3,D$6,D$5)</f>
        <v>31</v>
      </c>
      <c r="E36" s="35"/>
      <c r="F36" s="35">
        <f>_xll.HPVAL($A36,F$7,$A$3,F$6,F$5)</f>
        <v>0</v>
      </c>
      <c r="G36" s="35"/>
      <c r="H36" s="35">
        <f>F36-D36</f>
        <v>-31</v>
      </c>
      <c r="I36" s="37" t="str">
        <f>IF(F36=0,"N/A", H36/F36)</f>
        <v>N/A</v>
      </c>
      <c r="K36" s="35">
        <f>_xll.HPVAL($A36,K$7,$A$3,K$6,K$5)</f>
        <v>31</v>
      </c>
      <c r="M36" s="35">
        <v>0</v>
      </c>
      <c r="O36" s="35">
        <f>M36-K36</f>
        <v>-31</v>
      </c>
      <c r="P36" s="37" t="str">
        <f>IF(M36=0,"N/A", O36/M36)</f>
        <v>N/A</v>
      </c>
    </row>
    <row r="37" spans="1:16">
      <c r="A37" s="30" t="s">
        <v>116</v>
      </c>
      <c r="B37" t="str">
        <f>+B54</f>
        <v>HPLC-Logistics</v>
      </c>
      <c r="D37" s="35">
        <f>_xll.HPVAL($A37,D$7,$A$3,D$6,D$5)</f>
        <v>78093</v>
      </c>
      <c r="E37" s="35"/>
      <c r="F37" s="35">
        <f>_xll.HPVAL($A37,F$7,$A$3,F$6,F$5)</f>
        <v>87406.936499999996</v>
      </c>
      <c r="G37" s="35"/>
      <c r="H37" s="35">
        <f>F37-D37</f>
        <v>9313.9364999999962</v>
      </c>
      <c r="I37" s="37">
        <f>IF(F37=0,"N/A", H37/F37)</f>
        <v>0.10655832217618103</v>
      </c>
      <c r="K37" s="35">
        <f>_xll.HPVAL($A37,K$7,$A$3,K$6,K$5)</f>
        <v>179844</v>
      </c>
      <c r="M37" s="35">
        <f>_xll.HPVAL($A37,M$7,$A$3,M$6,M$5)</f>
        <v>169704.2555</v>
      </c>
      <c r="O37" s="35">
        <f>M37-K37</f>
        <v>-10139.744500000001</v>
      </c>
      <c r="P37" s="37">
        <f>IF(M37=0,"N/A", O37/M37)</f>
        <v>-5.9749500506780164E-2</v>
      </c>
    </row>
    <row r="38" spans="1:16">
      <c r="A38" s="30" t="s">
        <v>140</v>
      </c>
      <c r="B38" t="str">
        <f>+B37</f>
        <v>HPLC-Logistics</v>
      </c>
      <c r="D38" s="35">
        <f>_xll.HPVAL($A38,D$7,$A$3,D$6,D$5)</f>
        <v>-4214</v>
      </c>
      <c r="E38" s="35"/>
      <c r="F38" s="35">
        <f>_xll.HPVAL($A38,F$7,$A$3,F$6,F$5)</f>
        <v>0</v>
      </c>
      <c r="G38" s="35"/>
      <c r="H38" s="35">
        <f>F38-D38</f>
        <v>4214</v>
      </c>
      <c r="I38" s="37" t="str">
        <f>IF(F38=0,"N/A", H38/F38)</f>
        <v>N/A</v>
      </c>
      <c r="K38" s="35">
        <f>_xll.HPVAL($A38,K$7,$A$3,K$6,K$5)</f>
        <v>-11476</v>
      </c>
      <c r="M38" s="35">
        <f>_xll.HPVAL($A38,M$7,$A$3,M$6,M$5)</f>
        <v>0</v>
      </c>
      <c r="O38" s="35">
        <f>M38-K38</f>
        <v>11476</v>
      </c>
      <c r="P38" s="37" t="str">
        <f>IF(M38=0,"N/A", O38/M38)</f>
        <v>N/A</v>
      </c>
    </row>
    <row r="39" spans="1:16">
      <c r="A39" s="30"/>
      <c r="D39" s="35"/>
      <c r="E39" s="35"/>
      <c r="F39" s="35"/>
      <c r="G39" s="35"/>
      <c r="H39" s="35"/>
      <c r="I39" s="37"/>
      <c r="K39" s="35"/>
      <c r="M39" s="35"/>
      <c r="O39" s="35"/>
      <c r="P39" s="37"/>
    </row>
    <row r="40" spans="1:16">
      <c r="A40" s="30"/>
      <c r="D40" s="35"/>
      <c r="E40" s="35"/>
      <c r="F40" s="35"/>
      <c r="G40" s="35"/>
      <c r="H40" s="35"/>
      <c r="I40" s="37"/>
      <c r="K40" s="35"/>
      <c r="M40" s="35"/>
      <c r="O40" s="35"/>
      <c r="P40" s="37"/>
    </row>
    <row r="41" spans="1:16">
      <c r="A41" s="42" t="s">
        <v>106</v>
      </c>
      <c r="D41" s="35"/>
      <c r="E41" s="35"/>
      <c r="F41" s="35"/>
      <c r="G41" s="35"/>
      <c r="H41" s="35"/>
      <c r="I41" s="37"/>
      <c r="K41" s="35"/>
      <c r="M41" s="35"/>
      <c r="O41" s="35"/>
      <c r="P41" s="37"/>
    </row>
    <row r="42" spans="1:16">
      <c r="A42" s="30"/>
      <c r="D42" s="35"/>
      <c r="E42" s="35"/>
      <c r="F42" s="35"/>
      <c r="G42" s="35"/>
      <c r="H42" s="35"/>
      <c r="I42" s="37"/>
      <c r="K42" s="35"/>
      <c r="M42" s="35"/>
      <c r="O42" s="35"/>
      <c r="P42" s="37"/>
    </row>
    <row r="43" spans="1:16">
      <c r="A43" s="30"/>
      <c r="D43" s="35"/>
      <c r="E43" s="35"/>
      <c r="F43" s="35"/>
      <c r="G43" s="35"/>
      <c r="H43" s="72"/>
      <c r="I43" s="37"/>
      <c r="K43" s="35"/>
      <c r="M43" s="35"/>
      <c r="O43" s="35"/>
      <c r="P43" s="37"/>
    </row>
    <row r="44" spans="1:16">
      <c r="A44" s="43">
        <v>4130688</v>
      </c>
      <c r="B44" s="43" t="str">
        <f>_xll.HPFNA(A44,$A$1)</f>
        <v>Client Services-On System Settlements</v>
      </c>
      <c r="D44" s="72">
        <f>+H26/1000</f>
        <v>-9.960902499999996</v>
      </c>
      <c r="E44" s="35"/>
      <c r="F44" s="67" t="s">
        <v>293</v>
      </c>
      <c r="G44" s="35"/>
      <c r="H44" s="35"/>
      <c r="I44" s="37"/>
      <c r="K44" s="35"/>
      <c r="M44" s="35"/>
      <c r="O44" s="35"/>
      <c r="P44" s="37"/>
    </row>
    <row r="45" spans="1:16">
      <c r="A45" s="43">
        <v>4131160</v>
      </c>
      <c r="B45" s="43" t="str">
        <f>_xll.HPFNA(A45,$A$1)</f>
        <v>Volume Management Texas</v>
      </c>
      <c r="D45" s="72">
        <f t="shared" ref="D45:D52" si="5">+H27/1000</f>
        <v>-3.8492500000000001</v>
      </c>
      <c r="E45" s="35"/>
      <c r="F45" s="67" t="s">
        <v>294</v>
      </c>
      <c r="G45" s="35"/>
    </row>
    <row r="46" spans="1:16">
      <c r="A46" s="43">
        <v>4131497</v>
      </c>
      <c r="B46" s="43" t="str">
        <f>_xll.HPFNA(A46,$A$1)</f>
        <v>GAS LOGISTICS - TEXAS</v>
      </c>
      <c r="D46" s="72">
        <f t="shared" si="5"/>
        <v>2.0602999999999994</v>
      </c>
      <c r="E46" s="35"/>
      <c r="F46" s="67" t="s">
        <v>295</v>
      </c>
      <c r="G46" s="35"/>
      <c r="K46" s="30"/>
    </row>
    <row r="47" spans="1:16">
      <c r="A47" s="43">
        <v>4131638</v>
      </c>
      <c r="B47" s="43" t="str">
        <f>_xll.HPFNA(A47,$A$1)</f>
        <v>Texas Gas Team</v>
      </c>
      <c r="D47" s="72">
        <f t="shared" si="5"/>
        <v>8.4350999999999985</v>
      </c>
      <c r="E47" s="35"/>
      <c r="F47" s="67" t="s">
        <v>296</v>
      </c>
      <c r="G47" s="35"/>
    </row>
    <row r="48" spans="1:16">
      <c r="A48" s="43">
        <v>4132632</v>
      </c>
      <c r="B48" s="43" t="str">
        <f>_xll.HPFNA(A48,$A$1)</f>
        <v>Texas Operations Management</v>
      </c>
      <c r="D48" s="72">
        <f t="shared" si="5"/>
        <v>-1.4632499999999999</v>
      </c>
      <c r="E48" s="35"/>
      <c r="F48" s="67" t="s">
        <v>297</v>
      </c>
      <c r="G48" s="35"/>
      <c r="K48" s="30"/>
    </row>
    <row r="49" spans="1:11">
      <c r="A49" s="43">
        <v>4132675</v>
      </c>
      <c r="B49" s="43" t="str">
        <f>_xll.HPFNA(A49,$A$1)</f>
        <v>Regulatory</v>
      </c>
      <c r="D49" s="72">
        <f t="shared" si="5"/>
        <v>4.8216999999999972</v>
      </c>
      <c r="E49" s="35"/>
      <c r="F49" s="67" t="s">
        <v>298</v>
      </c>
      <c r="G49" s="35"/>
      <c r="K49" s="30"/>
    </row>
    <row r="50" spans="1:11">
      <c r="A50" s="41">
        <v>4132933</v>
      </c>
      <c r="B50" s="43" t="str">
        <f>_xll.HPFNA(A50,$A$1)</f>
        <v>Texas Transportation &amp; Rate Management</v>
      </c>
      <c r="D50" s="72">
        <f t="shared" si="5"/>
        <v>-9.1890000000000001</v>
      </c>
      <c r="E50" s="35"/>
      <c r="F50" s="67" t="s">
        <v>153</v>
      </c>
      <c r="G50" s="35"/>
      <c r="K50" s="30"/>
    </row>
    <row r="51" spans="1:11">
      <c r="A51" s="43">
        <v>4132939</v>
      </c>
      <c r="B51" s="43" t="str">
        <f>_xll.HPFNA(A51,$A$1)</f>
        <v>Global Contracts - Texas Operations</v>
      </c>
      <c r="D51" s="72">
        <f t="shared" si="5"/>
        <v>-17.577000000000002</v>
      </c>
      <c r="E51" s="35"/>
      <c r="F51" s="67" t="s">
        <v>153</v>
      </c>
      <c r="G51" s="35"/>
      <c r="K51" s="30"/>
    </row>
    <row r="52" spans="1:11">
      <c r="A52" s="43">
        <v>4132940</v>
      </c>
      <c r="B52" s="43" t="str">
        <f>_xll.HPFNA(A52,$A$1)</f>
        <v>Global Facilities - Texas Operations</v>
      </c>
      <c r="D52" s="72">
        <f t="shared" si="5"/>
        <v>-4.3630000000000004</v>
      </c>
      <c r="E52" s="35"/>
      <c r="F52" s="67" t="s">
        <v>153</v>
      </c>
      <c r="G52" s="35"/>
      <c r="K52" s="30"/>
    </row>
    <row r="53" spans="1:11">
      <c r="A53" s="43" t="s">
        <v>117</v>
      </c>
      <c r="B53" s="43" t="str">
        <f>_xll.HPFNA(A53,$A$1)</f>
        <v>HPLC-Logistics-Unify Project</v>
      </c>
      <c r="D53" s="72">
        <f>(+H35+H36)/1000</f>
        <v>4.3399500000000009</v>
      </c>
      <c r="E53" s="35"/>
      <c r="F53" s="67" t="s">
        <v>299</v>
      </c>
      <c r="G53" s="35"/>
      <c r="K53" s="30"/>
    </row>
    <row r="54" spans="1:11">
      <c r="A54" s="43" t="s">
        <v>116</v>
      </c>
      <c r="B54" s="43" t="str">
        <f>_xll.HPFNA(A54,$A$1)</f>
        <v>HPLC-Logistics</v>
      </c>
      <c r="D54" s="72">
        <f>(+H37+H38)/1000</f>
        <v>13.527936499999996</v>
      </c>
      <c r="E54" s="35"/>
      <c r="F54" s="67" t="s">
        <v>300</v>
      </c>
      <c r="G54" s="35"/>
      <c r="K54" s="30"/>
    </row>
    <row r="55" spans="1:11">
      <c r="A55" s="43"/>
      <c r="B55" s="43"/>
      <c r="D55" s="72"/>
      <c r="E55" s="35"/>
      <c r="F55" s="67"/>
      <c r="G55" s="35"/>
      <c r="K55" s="30"/>
    </row>
    <row r="57" spans="1:11">
      <c r="A57" s="41"/>
      <c r="B57" s="43"/>
    </row>
    <row r="58" spans="1:11">
      <c r="A58" s="41"/>
      <c r="B58" s="43"/>
    </row>
    <row r="59" spans="1:11">
      <c r="A59" s="41"/>
      <c r="B59" s="43"/>
    </row>
    <row r="60" spans="1:11" ht="12" customHeight="1">
      <c r="A60" s="43"/>
      <c r="B60" s="43"/>
    </row>
    <row r="61" spans="1:11">
      <c r="B61" s="43"/>
    </row>
    <row r="62" spans="1:11">
      <c r="B62" s="51"/>
      <c r="K62" s="38"/>
    </row>
    <row r="63" spans="1:11">
      <c r="B63" s="43"/>
    </row>
    <row r="64" spans="1:11">
      <c r="B64" s="50"/>
    </row>
    <row r="65" spans="2:2">
      <c r="B65" s="43"/>
    </row>
    <row r="66" spans="2:2">
      <c r="B66" s="43"/>
    </row>
    <row r="67" spans="2:2">
      <c r="B67" s="52"/>
    </row>
    <row r="68" spans="2:2">
      <c r="B68" s="43"/>
    </row>
    <row r="69" spans="2:2">
      <c r="B69" s="43"/>
    </row>
    <row r="70" spans="2:2">
      <c r="B70" s="50"/>
    </row>
    <row r="71" spans="2:2">
      <c r="B71" s="43"/>
    </row>
    <row r="72" spans="2:2">
      <c r="B72" s="43"/>
    </row>
    <row r="73" spans="2:2">
      <c r="B73" s="43"/>
    </row>
    <row r="74" spans="2:2">
      <c r="B74" s="43"/>
    </row>
    <row r="75" spans="2:2">
      <c r="B75" s="43"/>
    </row>
    <row r="76" spans="2:2">
      <c r="B76" s="43"/>
    </row>
    <row r="77" spans="2:2">
      <c r="B77" s="43"/>
    </row>
    <row r="78" spans="2:2">
      <c r="B78" s="43"/>
    </row>
    <row r="79" spans="2:2">
      <c r="B79" s="43"/>
    </row>
    <row r="80" spans="2:2">
      <c r="B80" s="43"/>
    </row>
    <row r="81" spans="2:2">
      <c r="B81" s="43"/>
    </row>
    <row r="82" spans="2:2">
      <c r="B82" s="43"/>
    </row>
  </sheetData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E20" sqref="E20"/>
    </sheetView>
  </sheetViews>
  <sheetFormatPr defaultRowHeight="12.75"/>
  <cols>
    <col min="1" max="1" width="19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0">
      <c r="A1" t="s">
        <v>97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63</v>
      </c>
      <c r="I3" t="s">
        <v>0</v>
      </c>
      <c r="K3" t="s">
        <v>63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>_xll.HPVAL($A$1,C$3,$A10,C$2,C$4,$A$4)</f>
        <v>#VALUE!</v>
      </c>
      <c r="D10" s="23"/>
      <c r="E10" s="23" t="e">
        <f>_xll.HPVAL($A$1,E$3,$A10,E$2,E$4,$A$4)</f>
        <v>#VALUE!</v>
      </c>
      <c r="F10" s="23"/>
      <c r="G10" s="23" t="e">
        <f t="shared" ref="G10:G27" si="0">E10-C10</f>
        <v>#VALUE!</v>
      </c>
      <c r="H10" s="23"/>
      <c r="I10" s="23" t="e">
        <f>_xll.HPVAL($A$1,I$3,$A10,I$2,I$4,$A$4)</f>
        <v>#VALUE!</v>
      </c>
      <c r="J10" s="23"/>
      <c r="K10" s="23" t="e">
        <f>_xll.HPVAL($A$1,K$3,$A10,K$2,K$4,$A$4)</f>
        <v>#VALUE!</v>
      </c>
      <c r="L10" s="23"/>
      <c r="M10" s="23" t="e">
        <f t="shared" ref="M10:M27" si="1">K10-I10</f>
        <v>#VALUE!</v>
      </c>
      <c r="O10" s="18" t="s">
        <v>13</v>
      </c>
      <c r="P10" s="23" t="e">
        <f>_xll.HPVAL($A$1,P$3,$A10,P$2,P$4,$A$4)</f>
        <v>#VALUE!</v>
      </c>
      <c r="Q10" s="23"/>
      <c r="R10" s="23" t="e">
        <f>_xll.HPVAL($A$1,R$3,$A10,R$2,R$4,$A$4)</f>
        <v>#VALUE!</v>
      </c>
      <c r="S10" s="23"/>
      <c r="T10" s="23" t="e">
        <f>_xll.HPVAL($A$1,T$3,$A10,T$2,T$4,$A$4)</f>
        <v>#VALUE!</v>
      </c>
      <c r="U10" s="23"/>
      <c r="V10" s="23" t="e">
        <f>_xll.HPVAL($A$1,V$3,$A10,V$2,V$4,$A$4)</f>
        <v>#VALUE!</v>
      </c>
      <c r="W10" s="23"/>
      <c r="X10" s="23" t="e">
        <f>_xll.HPVAL($A$1,X$3,$A10,X$2,X$4,$A$4)</f>
        <v>#VALUE!</v>
      </c>
      <c r="Y10" s="23"/>
      <c r="Z10" s="23" t="e">
        <f>_xll.HPVAL($A$1,Z$3,$A10,Z$2,Z$4,$A$4)</f>
        <v>#VALUE!</v>
      </c>
      <c r="AA10" s="23"/>
      <c r="AB10" s="23" t="e">
        <f>_xll.HPVAL($A$1,AB$3,$A10,AB$2,AB$4,$A$4)</f>
        <v>#VALUE!</v>
      </c>
      <c r="AC10" s="23"/>
      <c r="AD10" s="23" t="e">
        <f>_xll.HPVAL($A$1,AD$3,$A10,AD$2,AD$4,$A$4)</f>
        <v>#VALUE!</v>
      </c>
      <c r="AE10" s="23"/>
      <c r="AF10" s="23" t="e">
        <f>_xll.HPVAL($A$1,AF$3,$A10,AF$2,AF$4,$A$4)</f>
        <v>#VALUE!</v>
      </c>
      <c r="AG10" s="23"/>
      <c r="AH10" s="23" t="e">
        <f>_xll.HPVAL($A$1,AH$3,$A10,AH$2,AH$4,$A$4)</f>
        <v>#VALUE!</v>
      </c>
      <c r="AI10" s="23"/>
      <c r="AJ10" s="23" t="e">
        <f>_xll.HPVAL($A$1,AJ$3,$A10,AJ$2,AJ$4,$A$4)</f>
        <v>#VALUE!</v>
      </c>
      <c r="AK10" s="23"/>
      <c r="AL10" s="23" t="e">
        <f>_xll.HPVAL($A$1,AL$3,$A10,AL$2,AL$4,$A$4)</f>
        <v>#VALUE!</v>
      </c>
      <c r="AM10" s="23"/>
      <c r="AN10" s="24" t="e">
        <f t="shared" ref="AN10:AN27" si="2">SUM(P10:AL10)</f>
        <v>#VALUE!</v>
      </c>
    </row>
    <row r="11" spans="1:40" s="12" customFormat="1" ht="18" customHeight="1">
      <c r="A11" s="12" t="s">
        <v>14</v>
      </c>
      <c r="B11" s="18" t="s">
        <v>15</v>
      </c>
      <c r="C11" s="23" t="e">
        <f>_xll.HPVAL($A$1,C$3,$A11,C$2,C$4,$A$4)</f>
        <v>#VALUE!</v>
      </c>
      <c r="D11" s="23"/>
      <c r="E11" s="23" t="e">
        <f>_xll.HPVAL($A$1,E$3,$A11,E$2,E$4,$A$4)</f>
        <v>#VALUE!</v>
      </c>
      <c r="F11" s="23"/>
      <c r="G11" s="23" t="e">
        <f t="shared" si="0"/>
        <v>#VALUE!</v>
      </c>
      <c r="H11" s="23"/>
      <c r="I11" s="23" t="e">
        <f>_xll.HPVAL($A$1,I$3,$A11,I$2,I$4,$A$4)</f>
        <v>#VALUE!</v>
      </c>
      <c r="J11" s="23"/>
      <c r="K11" s="23" t="e">
        <f>_xll.HPVAL($A$1,K$3,$A11,K$2,K$4,$A$4)</f>
        <v>#VALUE!</v>
      </c>
      <c r="L11" s="23"/>
      <c r="M11" s="23" t="e">
        <f t="shared" si="1"/>
        <v>#VALUE!</v>
      </c>
      <c r="O11" s="18" t="s">
        <v>15</v>
      </c>
      <c r="P11" s="23" t="e">
        <f>_xll.HPVAL($A$1,P$3,$A11,P$2,P$4,$A$4)</f>
        <v>#VALUE!</v>
      </c>
      <c r="Q11" s="23"/>
      <c r="R11" s="23" t="e">
        <f>_xll.HPVAL($A$1,R$3,$A11,R$2,R$4,$A$4)</f>
        <v>#VALUE!</v>
      </c>
      <c r="S11" s="23"/>
      <c r="T11" s="23" t="e">
        <f>_xll.HPVAL($A$1,T$3,$A11,T$2,T$4,$A$4)</f>
        <v>#VALUE!</v>
      </c>
      <c r="U11" s="23"/>
      <c r="V11" s="23" t="e">
        <f>_xll.HPVAL($A$1,V$3,$A11,V$2,V$4,$A$4)</f>
        <v>#VALUE!</v>
      </c>
      <c r="W11" s="23"/>
      <c r="X11" s="23" t="e">
        <f>_xll.HPVAL($A$1,X$3,$A11,X$2,X$4,$A$4)</f>
        <v>#VALUE!</v>
      </c>
      <c r="Y11" s="23"/>
      <c r="Z11" s="23" t="e">
        <f>_xll.HPVAL($A$1,Z$3,$A11,Z$2,Z$4,$A$4)</f>
        <v>#VALUE!</v>
      </c>
      <c r="AA11" s="23"/>
      <c r="AB11" s="23" t="e">
        <f>_xll.HPVAL($A$1,AB$3,$A11,AB$2,AB$4,$A$4)</f>
        <v>#VALUE!</v>
      </c>
      <c r="AC11" s="23"/>
      <c r="AD11" s="23" t="e">
        <f>_xll.HPVAL($A$1,AD$3,$A11,AD$2,AD$4,$A$4)</f>
        <v>#VALUE!</v>
      </c>
      <c r="AE11" s="23"/>
      <c r="AF11" s="23" t="e">
        <f>_xll.HPVAL($A$1,AF$3,$A11,AF$2,AF$4,$A$4)</f>
        <v>#VALUE!</v>
      </c>
      <c r="AG11" s="23"/>
      <c r="AH11" s="23" t="e">
        <f>_xll.HPVAL($A$1,AH$3,$A11,AH$2,AH$4,$A$4)</f>
        <v>#VALUE!</v>
      </c>
      <c r="AI11" s="23"/>
      <c r="AJ11" s="23" t="e">
        <f>_xll.HPVAL($A$1,AJ$3,$A11,AJ$2,AJ$4,$A$4)</f>
        <v>#VALUE!</v>
      </c>
      <c r="AK11" s="23"/>
      <c r="AL11" s="23" t="e">
        <f>_xll.HPVAL($A$1,AL$3,$A11,AL$2,AL$4,$A$4)</f>
        <v>#VALUE!</v>
      </c>
      <c r="AM11" s="23"/>
      <c r="AN11" s="24" t="e">
        <f t="shared" si="2"/>
        <v>#VALUE!</v>
      </c>
    </row>
    <row r="12" spans="1:40" s="12" customFormat="1" ht="18" customHeight="1">
      <c r="A12" s="12" t="s">
        <v>16</v>
      </c>
      <c r="B12" s="18" t="s">
        <v>17</v>
      </c>
      <c r="C12" s="23" t="e">
        <f>_xll.HPVAL($A$1,C$3,$A12,C$2,C$4,$A$4)</f>
        <v>#VALUE!</v>
      </c>
      <c r="D12" s="23"/>
      <c r="E12" s="23" t="e">
        <f>_xll.HPVAL($A$1,E$3,$A12,E$2,E$4,$A$4)</f>
        <v>#VALUE!</v>
      </c>
      <c r="F12" s="23"/>
      <c r="G12" s="23" t="e">
        <f t="shared" si="0"/>
        <v>#VALUE!</v>
      </c>
      <c r="H12" s="23"/>
      <c r="I12" s="23" t="e">
        <f>_xll.HPVAL($A$1,I$3,$A12,I$2,I$4,$A$4)</f>
        <v>#VALUE!</v>
      </c>
      <c r="J12" s="23"/>
      <c r="K12" s="23" t="e">
        <f>_xll.HPVAL($A$1,K$3,$A12,K$2,K$4,$A$4)</f>
        <v>#VALUE!</v>
      </c>
      <c r="L12" s="23"/>
      <c r="M12" s="23" t="e">
        <f t="shared" si="1"/>
        <v>#VALUE!</v>
      </c>
      <c r="O12" s="18" t="s">
        <v>17</v>
      </c>
      <c r="P12" s="23" t="e">
        <f>_xll.HPVAL($A$1,P$3,$A12,P$2,P$4,$A$4)</f>
        <v>#VALUE!</v>
      </c>
      <c r="Q12" s="23"/>
      <c r="R12" s="23" t="e">
        <f>_xll.HPVAL($A$1,R$3,$A12,R$2,R$4,$A$4)</f>
        <v>#VALUE!</v>
      </c>
      <c r="S12" s="23"/>
      <c r="T12" s="23" t="e">
        <f>_xll.HPVAL($A$1,T$3,$A12,T$2,T$4,$A$4)</f>
        <v>#VALUE!</v>
      </c>
      <c r="U12" s="23"/>
      <c r="V12" s="23" t="e">
        <f>_xll.HPVAL($A$1,V$3,$A12,V$2,V$4,$A$4)</f>
        <v>#VALUE!</v>
      </c>
      <c r="W12" s="23"/>
      <c r="X12" s="23" t="e">
        <f>_xll.HPVAL($A$1,X$3,$A12,X$2,X$4,$A$4)</f>
        <v>#VALUE!</v>
      </c>
      <c r="Y12" s="23"/>
      <c r="Z12" s="23" t="e">
        <f>_xll.HPVAL($A$1,Z$3,$A12,Z$2,Z$4,$A$4)</f>
        <v>#VALUE!</v>
      </c>
      <c r="AA12" s="23"/>
      <c r="AB12" s="23" t="e">
        <f>_xll.HPVAL($A$1,AB$3,$A12,AB$2,AB$4,$A$4)</f>
        <v>#VALUE!</v>
      </c>
      <c r="AC12" s="23"/>
      <c r="AD12" s="23" t="e">
        <f>_xll.HPVAL($A$1,AD$3,$A12,AD$2,AD$4,$A$4)</f>
        <v>#VALUE!</v>
      </c>
      <c r="AE12" s="23"/>
      <c r="AF12" s="23" t="e">
        <f>_xll.HPVAL($A$1,AF$3,$A12,AF$2,AF$4,$A$4)</f>
        <v>#VALUE!</v>
      </c>
      <c r="AG12" s="23"/>
      <c r="AH12" s="23" t="e">
        <f>_xll.HPVAL($A$1,AH$3,$A12,AH$2,AH$4,$A$4)</f>
        <v>#VALUE!</v>
      </c>
      <c r="AI12" s="23"/>
      <c r="AJ12" s="23" t="e">
        <f>_xll.HPVAL($A$1,AJ$3,$A12,AJ$2,AJ$4,$A$4)</f>
        <v>#VALUE!</v>
      </c>
      <c r="AK12" s="23"/>
      <c r="AL12" s="23" t="e">
        <f>_xll.HPVAL($A$1,AL$3,$A12,AL$2,AL$4,$A$4)</f>
        <v>#VALUE!</v>
      </c>
      <c r="AM12" s="23"/>
      <c r="AN12" s="24" t="e">
        <f t="shared" si="2"/>
        <v>#VALUE!</v>
      </c>
    </row>
    <row r="13" spans="1:40" s="12" customFormat="1" ht="18" customHeight="1">
      <c r="A13" s="12" t="s">
        <v>18</v>
      </c>
      <c r="B13" s="18" t="s">
        <v>19</v>
      </c>
      <c r="C13" s="23" t="e">
        <f>_xll.HPVAL($A$1,C$3,$A13,C$2,C$4,$A$4)</f>
        <v>#VALUE!</v>
      </c>
      <c r="D13" s="23"/>
      <c r="E13" s="23" t="e">
        <f>_xll.HPVAL($A$1,E$3,$A13,E$2,E$4,$A$4)</f>
        <v>#VALUE!</v>
      </c>
      <c r="F13" s="23"/>
      <c r="G13" s="23" t="e">
        <f t="shared" si="0"/>
        <v>#VALUE!</v>
      </c>
      <c r="H13" s="23"/>
      <c r="I13" s="23" t="e">
        <f>_xll.HPVAL($A$1,I$3,$A13,I$2,I$4,$A$4)</f>
        <v>#VALUE!</v>
      </c>
      <c r="J13" s="23"/>
      <c r="K13" s="23" t="e">
        <f>_xll.HPVAL($A$1,K$3,$A13,K$2,K$4,$A$4)</f>
        <v>#VALUE!</v>
      </c>
      <c r="L13" s="23"/>
      <c r="M13" s="23" t="e">
        <f t="shared" si="1"/>
        <v>#VALUE!</v>
      </c>
      <c r="O13" s="18" t="s">
        <v>19</v>
      </c>
      <c r="P13" s="23" t="e">
        <f>_xll.HPVAL($A$1,P$3,$A13,P$2,P$4,$A$4)</f>
        <v>#VALUE!</v>
      </c>
      <c r="Q13" s="23"/>
      <c r="R13" s="23" t="e">
        <f>_xll.HPVAL($A$1,R$3,$A13,R$2,R$4,$A$4)</f>
        <v>#VALUE!</v>
      </c>
      <c r="S13" s="23"/>
      <c r="T13" s="23" t="e">
        <f>_xll.HPVAL($A$1,T$3,$A13,T$2,T$4,$A$4)</f>
        <v>#VALUE!</v>
      </c>
      <c r="U13" s="23"/>
      <c r="V13" s="23" t="e">
        <f>_xll.HPVAL($A$1,V$3,$A13,V$2,V$4,$A$4)</f>
        <v>#VALUE!</v>
      </c>
      <c r="W13" s="23"/>
      <c r="X13" s="23" t="e">
        <f>_xll.HPVAL($A$1,X$3,$A13,X$2,X$4,$A$4)</f>
        <v>#VALUE!</v>
      </c>
      <c r="Y13" s="23"/>
      <c r="Z13" s="23" t="e">
        <f>_xll.HPVAL($A$1,Z$3,$A13,Z$2,Z$4,$A$4)</f>
        <v>#VALUE!</v>
      </c>
      <c r="AA13" s="23"/>
      <c r="AB13" s="23" t="e">
        <f>_xll.HPVAL($A$1,AB$3,$A13,AB$2,AB$4,$A$4)</f>
        <v>#VALUE!</v>
      </c>
      <c r="AC13" s="23"/>
      <c r="AD13" s="23" t="e">
        <f>_xll.HPVAL($A$1,AD$3,$A13,AD$2,AD$4,$A$4)</f>
        <v>#VALUE!</v>
      </c>
      <c r="AE13" s="23"/>
      <c r="AF13" s="23" t="e">
        <f>_xll.HPVAL($A$1,AF$3,$A13,AF$2,AF$4,$A$4)</f>
        <v>#VALUE!</v>
      </c>
      <c r="AG13" s="23"/>
      <c r="AH13" s="23" t="e">
        <f>_xll.HPVAL($A$1,AH$3,$A13,AH$2,AH$4,$A$4)</f>
        <v>#VALUE!</v>
      </c>
      <c r="AI13" s="23"/>
      <c r="AJ13" s="23" t="e">
        <f>_xll.HPVAL($A$1,AJ$3,$A13,AJ$2,AJ$4,$A$4)</f>
        <v>#VALUE!</v>
      </c>
      <c r="AK13" s="23"/>
      <c r="AL13" s="23" t="e">
        <f>_xll.HPVAL($A$1,AL$3,$A13,AL$2,AL$4,$A$4)</f>
        <v>#VALUE!</v>
      </c>
      <c r="AM13" s="23"/>
      <c r="AN13" s="24" t="e">
        <f t="shared" si="2"/>
        <v>#VALUE!</v>
      </c>
    </row>
    <row r="14" spans="1:40" s="12" customFormat="1" ht="18" customHeight="1">
      <c r="A14" s="12" t="s">
        <v>20</v>
      </c>
      <c r="B14" s="18" t="s">
        <v>21</v>
      </c>
      <c r="C14" s="23" t="e">
        <f>_xll.HPVAL($A$1,C$3,$A14,C$2,C$4,$A$4)-_xll.HPVAL($A$1,C$3,$A25,C$2,C$4,$A$4)</f>
        <v>#VALUE!</v>
      </c>
      <c r="D14" s="23"/>
      <c r="E14" s="23" t="e">
        <f>_xll.HPVAL($A$1,E$3,$A14,E$2,E$4,$A$4)-_xll.HPVAL($A$1,E$3,$A25,E$2,E$4,$A$4)</f>
        <v>#VALUE!</v>
      </c>
      <c r="F14" s="23"/>
      <c r="G14" s="23" t="e">
        <f t="shared" si="0"/>
        <v>#VALUE!</v>
      </c>
      <c r="H14" s="23"/>
      <c r="I14" s="23" t="e">
        <f>_xll.HPVAL($A$1,I$3,$A14,I$2,I$4,$A$4)-_xll.HPVAL($A$1,I$3,$A25,I$2,I$4,$A$4)</f>
        <v>#VALUE!</v>
      </c>
      <c r="J14" s="23"/>
      <c r="K14" s="23" t="e">
        <f>_xll.HPVAL($A$1,K$3,$A14,K$2,K$4,$A$4)-_xll.HPVAL($A$1,K$3,$A25,K$2,K$4,$A$4)</f>
        <v>#VALUE!</v>
      </c>
      <c r="L14" s="23"/>
      <c r="M14" s="23" t="e">
        <f t="shared" si="1"/>
        <v>#VALUE!</v>
      </c>
      <c r="O14" s="18" t="s">
        <v>21</v>
      </c>
      <c r="P14" s="23" t="e">
        <f>_xll.HPVAL($A$1,P$3,$A14,P$2,P$4,$A$4)-_xll.HPVAL($A$1,P$3,$A25,P$2,P$4,$A$4)</f>
        <v>#VALUE!</v>
      </c>
      <c r="Q14" s="23"/>
      <c r="R14" s="23" t="e">
        <f>_xll.HPVAL($A$1,R$3,$A14,R$2,R$4,$A$4)-_xll.HPVAL($A$1,R$3,$A25,R$2,R$4,$A$4)</f>
        <v>#VALUE!</v>
      </c>
      <c r="S14" s="23"/>
      <c r="T14" s="23" t="e">
        <f>_xll.HPVAL($A$1,T$3,$A14,T$2,T$4,$A$4)-_xll.HPVAL($A$1,T$3,$A25,T$2,T$4,$A$4)</f>
        <v>#VALUE!</v>
      </c>
      <c r="U14" s="23"/>
      <c r="V14" s="23" t="e">
        <f>_xll.HPVAL($A$1,V$3,$A14,V$2,V$4,$A$4)-_xll.HPVAL($A$1,V$3,$A25,V$2,V$4,$A$4)</f>
        <v>#VALUE!</v>
      </c>
      <c r="W14" s="23"/>
      <c r="X14" s="23" t="e">
        <f>_xll.HPVAL($A$1,X$3,$A14,X$2,X$4,$A$4)-_xll.HPVAL($A$1,X$3,$A25,X$2,X$4,$A$4)</f>
        <v>#VALUE!</v>
      </c>
      <c r="Y14" s="23"/>
      <c r="Z14" s="23" t="e">
        <f>_xll.HPVAL($A$1,Z$3,$A14,Z$2,Z$4,$A$4)-_xll.HPVAL($A$1,Z$3,$A25,Z$2,Z$4,$A$4)</f>
        <v>#VALUE!</v>
      </c>
      <c r="AA14" s="23"/>
      <c r="AB14" s="23" t="e">
        <f>_xll.HPVAL($A$1,AB$3,$A14,AB$2,AB$4,$A$4)-_xll.HPVAL($A$1,AB$3,$A25,AB$2,AB$4,$A$4)</f>
        <v>#VALUE!</v>
      </c>
      <c r="AC14" s="23"/>
      <c r="AD14" s="23" t="e">
        <f>_xll.HPVAL($A$1,AD$3,$A14,AD$2,AD$4,$A$4)-_xll.HPVAL($A$1,AD$3,$A25,AD$2,AD$4,$A$4)</f>
        <v>#VALUE!</v>
      </c>
      <c r="AE14" s="23"/>
      <c r="AF14" s="23" t="e">
        <f>_xll.HPVAL($A$1,AF$3,$A14,AF$2,AF$4,$A$4)-_xll.HPVAL($A$1,AF$3,$A25,AF$2,AF$4,$A$4)</f>
        <v>#VALUE!</v>
      </c>
      <c r="AG14" s="23"/>
      <c r="AH14" s="23" t="e">
        <f>_xll.HPVAL($A$1,AH$3,$A14,AH$2,AH$4,$A$4)-_xll.HPVAL($A$1,AH$3,$A25,AH$2,AH$4,$A$4)</f>
        <v>#VALUE!</v>
      </c>
      <c r="AI14" s="23"/>
      <c r="AJ14" s="23" t="e">
        <f>_xll.HPVAL($A$1,AJ$3,$A14,AJ$2,AJ$4,$A$4)-_xll.HPVAL($A$1,AJ$3,$A25,AJ$2,AJ$4,$A$4)</f>
        <v>#VALUE!</v>
      </c>
      <c r="AK14" s="23"/>
      <c r="AL14" s="23" t="e">
        <f>_xll.HPVAL($A$1,AL$3,$A14,AL$2,AL$4,$A$4)-_xll.HPVAL($A$1,AL$3,$A25,AL$2,AL$4,$A$4)</f>
        <v>#VALUE!</v>
      </c>
      <c r="AM14" s="23"/>
      <c r="AN14" s="24" t="e">
        <f t="shared" si="2"/>
        <v>#VALUE!</v>
      </c>
    </row>
    <row r="15" spans="1:40" s="12" customFormat="1" ht="18" customHeight="1">
      <c r="A15" s="12" t="s">
        <v>22</v>
      </c>
      <c r="B15" s="18" t="s">
        <v>23</v>
      </c>
      <c r="C15" s="23" t="e">
        <f>_xll.HPVAL($A$1,C$3,$A15,C$2,C$4,$A$4)</f>
        <v>#VALUE!</v>
      </c>
      <c r="D15" s="23"/>
      <c r="E15" s="23" t="e">
        <f>_xll.HPVAL($A$1,E$3,$A15,E$2,E$4,$A$4)</f>
        <v>#VALUE!</v>
      </c>
      <c r="F15" s="23"/>
      <c r="G15" s="23" t="e">
        <f t="shared" si="0"/>
        <v>#VALUE!</v>
      </c>
      <c r="H15" s="23"/>
      <c r="I15" s="23" t="e">
        <f>_xll.HPVAL($A$1,I$3,$A15,I$2,I$4,$A$4)</f>
        <v>#VALUE!</v>
      </c>
      <c r="J15" s="23"/>
      <c r="K15" s="23" t="e">
        <f>_xll.HPVAL($A$1,K$3,$A15,K$2,K$4,$A$4)</f>
        <v>#VALUE!</v>
      </c>
      <c r="L15" s="23"/>
      <c r="M15" s="23" t="e">
        <f t="shared" si="1"/>
        <v>#VALUE!</v>
      </c>
      <c r="O15" s="18" t="s">
        <v>23</v>
      </c>
      <c r="P15" s="23" t="e">
        <f>_xll.HPVAL($A$1,P$3,$A15,P$2,P$4,$A$4)</f>
        <v>#VALUE!</v>
      </c>
      <c r="Q15" s="23"/>
      <c r="R15" s="23" t="e">
        <f>_xll.HPVAL($A$1,R$3,$A15,R$2,R$4,$A$4)</f>
        <v>#VALUE!</v>
      </c>
      <c r="S15" s="23"/>
      <c r="T15" s="23" t="e">
        <f>_xll.HPVAL($A$1,T$3,$A15,T$2,T$4,$A$4)</f>
        <v>#VALUE!</v>
      </c>
      <c r="U15" s="23"/>
      <c r="V15" s="23" t="e">
        <f>_xll.HPVAL($A$1,V$3,$A15,V$2,V$4,$A$4)</f>
        <v>#VALUE!</v>
      </c>
      <c r="W15" s="23"/>
      <c r="X15" s="23" t="e">
        <f>_xll.HPVAL($A$1,X$3,$A15,X$2,X$4,$A$4)</f>
        <v>#VALUE!</v>
      </c>
      <c r="Y15" s="23"/>
      <c r="Z15" s="23" t="e">
        <f>_xll.HPVAL($A$1,Z$3,$A15,Z$2,Z$4,$A$4)</f>
        <v>#VALUE!</v>
      </c>
      <c r="AA15" s="23"/>
      <c r="AB15" s="23" t="e">
        <f>_xll.HPVAL($A$1,AB$3,$A15,AB$2,AB$4,$A$4)</f>
        <v>#VALUE!</v>
      </c>
      <c r="AC15" s="23"/>
      <c r="AD15" s="23" t="e">
        <f>_xll.HPVAL($A$1,AD$3,$A15,AD$2,AD$4,$A$4)</f>
        <v>#VALUE!</v>
      </c>
      <c r="AE15" s="23"/>
      <c r="AF15" s="23" t="e">
        <f>_xll.HPVAL($A$1,AF$3,$A15,AF$2,AF$4,$A$4)</f>
        <v>#VALUE!</v>
      </c>
      <c r="AG15" s="23"/>
      <c r="AH15" s="23" t="e">
        <f>_xll.HPVAL($A$1,AH$3,$A15,AH$2,AH$4,$A$4)</f>
        <v>#VALUE!</v>
      </c>
      <c r="AI15" s="23"/>
      <c r="AJ15" s="23" t="e">
        <f>_xll.HPVAL($A$1,AJ$3,$A15,AJ$2,AJ$4,$A$4)</f>
        <v>#VALUE!</v>
      </c>
      <c r="AK15" s="23"/>
      <c r="AL15" s="23" t="e">
        <f>_xll.HPVAL($A$1,AL$3,$A15,AL$2,AL$4,$A$4)</f>
        <v>#VALUE!</v>
      </c>
      <c r="AM15" s="23"/>
      <c r="AN15" s="24" t="e">
        <f t="shared" si="2"/>
        <v>#VALUE!</v>
      </c>
    </row>
    <row r="16" spans="1:40" s="12" customFormat="1" ht="18" customHeight="1">
      <c r="A16" s="12" t="s">
        <v>24</v>
      </c>
      <c r="B16" s="18" t="s">
        <v>25</v>
      </c>
      <c r="C16" s="23" t="e">
        <f>_xll.HPVAL($A$1,C$3,$A16,C$2,C$4,$A$4)</f>
        <v>#VALUE!</v>
      </c>
      <c r="D16" s="23"/>
      <c r="E16" s="23" t="e">
        <f>_xll.HPVAL($A$1,E$3,$A16,E$2,E$4,$A$4)</f>
        <v>#VALUE!</v>
      </c>
      <c r="F16" s="23"/>
      <c r="G16" s="23" t="e">
        <f t="shared" si="0"/>
        <v>#VALUE!</v>
      </c>
      <c r="H16" s="23"/>
      <c r="I16" s="23" t="e">
        <f>_xll.HPVAL($A$1,I$3,$A16,I$2,I$4,$A$4)</f>
        <v>#VALUE!</v>
      </c>
      <c r="J16" s="23"/>
      <c r="K16" s="23" t="e">
        <f>_xll.HPVAL($A$1,K$3,$A16,K$2,K$4,$A$4)</f>
        <v>#VALUE!</v>
      </c>
      <c r="L16" s="23"/>
      <c r="M16" s="23" t="e">
        <f t="shared" si="1"/>
        <v>#VALUE!</v>
      </c>
      <c r="O16" s="18" t="s">
        <v>25</v>
      </c>
      <c r="P16" s="23" t="e">
        <f>_xll.HPVAL($A$1,P$3,$A16,P$2,P$4,$A$4)</f>
        <v>#VALUE!</v>
      </c>
      <c r="Q16" s="23"/>
      <c r="R16" s="23" t="e">
        <f>_xll.HPVAL($A$1,R$3,$A16,R$2,R$4,$A$4)</f>
        <v>#VALUE!</v>
      </c>
      <c r="S16" s="23"/>
      <c r="T16" s="23" t="e">
        <f>_xll.HPVAL($A$1,T$3,$A16,T$2,T$4,$A$4)</f>
        <v>#VALUE!</v>
      </c>
      <c r="U16" s="23"/>
      <c r="V16" s="23" t="e">
        <f>_xll.HPVAL($A$1,V$3,$A16,V$2,V$4,$A$4)</f>
        <v>#VALUE!</v>
      </c>
      <c r="W16" s="23"/>
      <c r="X16" s="23" t="e">
        <f>_xll.HPVAL($A$1,X$3,$A16,X$2,X$4,$A$4)</f>
        <v>#VALUE!</v>
      </c>
      <c r="Y16" s="23"/>
      <c r="Z16" s="23" t="e">
        <f>_xll.HPVAL($A$1,Z$3,$A16,Z$2,Z$4,$A$4)</f>
        <v>#VALUE!</v>
      </c>
      <c r="AA16" s="23"/>
      <c r="AB16" s="23" t="e">
        <f>_xll.HPVAL($A$1,AB$3,$A16,AB$2,AB$4,$A$4)</f>
        <v>#VALUE!</v>
      </c>
      <c r="AC16" s="23"/>
      <c r="AD16" s="23" t="e">
        <f>_xll.HPVAL($A$1,AD$3,$A16,AD$2,AD$4,$A$4)</f>
        <v>#VALUE!</v>
      </c>
      <c r="AE16" s="23"/>
      <c r="AF16" s="23" t="e">
        <f>_xll.HPVAL($A$1,AF$3,$A16,AF$2,AF$4,$A$4)</f>
        <v>#VALUE!</v>
      </c>
      <c r="AG16" s="23"/>
      <c r="AH16" s="23" t="e">
        <f>_xll.HPVAL($A$1,AH$3,$A16,AH$2,AH$4,$A$4)</f>
        <v>#VALUE!</v>
      </c>
      <c r="AI16" s="23"/>
      <c r="AJ16" s="23" t="e">
        <f>_xll.HPVAL($A$1,AJ$3,$A16,AJ$2,AJ$4,$A$4)</f>
        <v>#VALUE!</v>
      </c>
      <c r="AK16" s="23"/>
      <c r="AL16" s="23" t="e">
        <f>_xll.HPVAL($A$1,AL$3,$A16,AL$2,AL$4,$A$4)</f>
        <v>#VALUE!</v>
      </c>
      <c r="AM16" s="23"/>
      <c r="AN16" s="24" t="e">
        <f t="shared" si="2"/>
        <v>#VALUE!</v>
      </c>
    </row>
    <row r="17" spans="1:40" s="12" customFormat="1" ht="18" customHeight="1">
      <c r="A17" s="12" t="s">
        <v>26</v>
      </c>
      <c r="B17" s="18" t="s">
        <v>27</v>
      </c>
      <c r="C17" s="23" t="e">
        <f>_xll.HPVAL($A$1,C$3,$A17,C$2,C$4,$A$4)</f>
        <v>#VALUE!</v>
      </c>
      <c r="D17" s="23"/>
      <c r="E17" s="23" t="e">
        <f>_xll.HPVAL($A$1,E$3,$A17,E$2,E$4,$A$4)</f>
        <v>#VALUE!</v>
      </c>
      <c r="F17" s="23"/>
      <c r="G17" s="23" t="e">
        <f t="shared" si="0"/>
        <v>#VALUE!</v>
      </c>
      <c r="H17" s="23"/>
      <c r="I17" s="23" t="e">
        <f>_xll.HPVAL($A$1,I$3,$A17,I$2,I$4,$A$4)</f>
        <v>#VALUE!</v>
      </c>
      <c r="J17" s="23"/>
      <c r="K17" s="23" t="e">
        <f>_xll.HPVAL($A$1,K$3,$A17,K$2,K$4,$A$4)</f>
        <v>#VALUE!</v>
      </c>
      <c r="L17" s="23"/>
      <c r="M17" s="23" t="e">
        <f t="shared" si="1"/>
        <v>#VALUE!</v>
      </c>
      <c r="O17" s="18" t="s">
        <v>27</v>
      </c>
      <c r="P17" s="23" t="e">
        <f>_xll.HPVAL($A$1,P$3,$A17,P$2,P$4,$A$4)</f>
        <v>#VALUE!</v>
      </c>
      <c r="Q17" s="23"/>
      <c r="R17" s="23" t="e">
        <f>_xll.HPVAL($A$1,R$3,$A17,R$2,R$4,$A$4)</f>
        <v>#VALUE!</v>
      </c>
      <c r="S17" s="23"/>
      <c r="T17" s="23" t="e">
        <f>_xll.HPVAL($A$1,T$3,$A17,T$2,T$4,$A$4)</f>
        <v>#VALUE!</v>
      </c>
      <c r="U17" s="23"/>
      <c r="V17" s="23" t="e">
        <f>_xll.HPVAL($A$1,V$3,$A17,V$2,V$4,$A$4)</f>
        <v>#VALUE!</v>
      </c>
      <c r="W17" s="23"/>
      <c r="X17" s="23" t="e">
        <f>_xll.HPVAL($A$1,X$3,$A17,X$2,X$4,$A$4)</f>
        <v>#VALUE!</v>
      </c>
      <c r="Y17" s="23"/>
      <c r="Z17" s="23" t="e">
        <f>_xll.HPVAL($A$1,Z$3,$A17,Z$2,Z$4,$A$4)</f>
        <v>#VALUE!</v>
      </c>
      <c r="AA17" s="23"/>
      <c r="AB17" s="23" t="e">
        <f>_xll.HPVAL($A$1,AB$3,$A17,AB$2,AB$4,$A$4)</f>
        <v>#VALUE!</v>
      </c>
      <c r="AC17" s="23"/>
      <c r="AD17" s="23" t="e">
        <f>_xll.HPVAL($A$1,AD$3,$A17,AD$2,AD$4,$A$4)</f>
        <v>#VALUE!</v>
      </c>
      <c r="AE17" s="23"/>
      <c r="AF17" s="23" t="e">
        <f>_xll.HPVAL($A$1,AF$3,$A17,AF$2,AF$4,$A$4)</f>
        <v>#VALUE!</v>
      </c>
      <c r="AG17" s="23"/>
      <c r="AH17" s="23" t="e">
        <f>_xll.HPVAL($A$1,AH$3,$A17,AH$2,AH$4,$A$4)</f>
        <v>#VALUE!</v>
      </c>
      <c r="AI17" s="23"/>
      <c r="AJ17" s="23" t="e">
        <f>_xll.HPVAL($A$1,AJ$3,$A17,AJ$2,AJ$4,$A$4)</f>
        <v>#VALUE!</v>
      </c>
      <c r="AK17" s="23"/>
      <c r="AL17" s="23" t="e">
        <f>_xll.HPVAL($A$1,AL$3,$A17,AL$2,AL$4,$A$4)</f>
        <v>#VALUE!</v>
      </c>
      <c r="AM17" s="23"/>
      <c r="AN17" s="24" t="e">
        <f t="shared" si="2"/>
        <v>#VALUE!</v>
      </c>
    </row>
    <row r="18" spans="1:40" s="12" customFormat="1" ht="18" customHeight="1">
      <c r="A18" s="12" t="s">
        <v>28</v>
      </c>
      <c r="B18" s="18" t="s">
        <v>29</v>
      </c>
      <c r="C18" s="23" t="e">
        <f>_xll.HPVAL($A$1,C$3,$A18,C$2,C$4,$A$4)</f>
        <v>#VALUE!</v>
      </c>
      <c r="D18" s="23"/>
      <c r="E18" s="23" t="e">
        <f>_xll.HPVAL($A$1,E$3,$A18,E$2,E$4,$A$4)</f>
        <v>#VALUE!</v>
      </c>
      <c r="F18" s="23"/>
      <c r="G18" s="23" t="e">
        <f t="shared" si="0"/>
        <v>#VALUE!</v>
      </c>
      <c r="H18" s="23"/>
      <c r="I18" s="23" t="e">
        <f>_xll.HPVAL($A$1,I$3,$A18,I$2,I$4,$A$4)</f>
        <v>#VALUE!</v>
      </c>
      <c r="J18" s="23"/>
      <c r="K18" s="23" t="e">
        <f>_xll.HPVAL($A$1,K$3,$A18,K$2,K$4,$A$4)</f>
        <v>#VALUE!</v>
      </c>
      <c r="L18" s="23"/>
      <c r="M18" s="23" t="e">
        <f t="shared" si="1"/>
        <v>#VALUE!</v>
      </c>
      <c r="O18" s="18" t="s">
        <v>29</v>
      </c>
      <c r="P18" s="23" t="e">
        <f>_xll.HPVAL($A$1,P$3,$A18,P$2,P$4,$A$4)</f>
        <v>#VALUE!</v>
      </c>
      <c r="Q18" s="23"/>
      <c r="R18" s="23" t="e">
        <f>_xll.HPVAL($A$1,R$3,$A18,R$2,R$4,$A$4)</f>
        <v>#VALUE!</v>
      </c>
      <c r="S18" s="23"/>
      <c r="T18" s="23" t="e">
        <f>_xll.HPVAL($A$1,T$3,$A18,T$2,T$4,$A$4)</f>
        <v>#VALUE!</v>
      </c>
      <c r="U18" s="23"/>
      <c r="V18" s="23" t="e">
        <f>_xll.HPVAL($A$1,V$3,$A18,V$2,V$4,$A$4)</f>
        <v>#VALUE!</v>
      </c>
      <c r="W18" s="23"/>
      <c r="X18" s="23" t="e">
        <f>_xll.HPVAL($A$1,X$3,$A18,X$2,X$4,$A$4)</f>
        <v>#VALUE!</v>
      </c>
      <c r="Y18" s="23"/>
      <c r="Z18" s="23" t="e">
        <f>_xll.HPVAL($A$1,Z$3,$A18,Z$2,Z$4,$A$4)</f>
        <v>#VALUE!</v>
      </c>
      <c r="AA18" s="23"/>
      <c r="AB18" s="23" t="e">
        <f>_xll.HPVAL($A$1,AB$3,$A18,AB$2,AB$4,$A$4)</f>
        <v>#VALUE!</v>
      </c>
      <c r="AC18" s="23"/>
      <c r="AD18" s="23" t="e">
        <f>_xll.HPVAL($A$1,AD$3,$A18,AD$2,AD$4,$A$4)</f>
        <v>#VALUE!</v>
      </c>
      <c r="AE18" s="23"/>
      <c r="AF18" s="23" t="e">
        <f>_xll.HPVAL($A$1,AF$3,$A18,AF$2,AF$4,$A$4)</f>
        <v>#VALUE!</v>
      </c>
      <c r="AG18" s="23"/>
      <c r="AH18" s="23" t="e">
        <f>_xll.HPVAL($A$1,AH$3,$A18,AH$2,AH$4,$A$4)</f>
        <v>#VALUE!</v>
      </c>
      <c r="AI18" s="23"/>
      <c r="AJ18" s="23" t="e">
        <f>_xll.HPVAL($A$1,AJ$3,$A18,AJ$2,AJ$4,$A$4)</f>
        <v>#VALUE!</v>
      </c>
      <c r="AK18" s="23"/>
      <c r="AL18" s="23" t="e">
        <f>_xll.HPVAL($A$1,AL$3,$A18,AL$2,AL$4,$A$4)</f>
        <v>#VALUE!</v>
      </c>
      <c r="AM18" s="23"/>
      <c r="AN18" s="24" t="e">
        <f t="shared" si="2"/>
        <v>#VALUE!</v>
      </c>
    </row>
    <row r="19" spans="1:40" s="12" customFormat="1" ht="18" customHeight="1">
      <c r="A19" s="12" t="s">
        <v>30</v>
      </c>
      <c r="B19" s="18" t="s">
        <v>31</v>
      </c>
      <c r="C19" s="23" t="e">
        <f>_xll.HPVAL($A$1,C$3,$A19,C$2,C$4,$A$4)</f>
        <v>#VALUE!</v>
      </c>
      <c r="D19" s="23"/>
      <c r="E19" s="23" t="e">
        <f>_xll.HPVAL($A$1,E$3,$A19,E$2,E$4,$A$4)</f>
        <v>#VALUE!</v>
      </c>
      <c r="F19" s="23"/>
      <c r="G19" s="23" t="e">
        <f t="shared" si="0"/>
        <v>#VALUE!</v>
      </c>
      <c r="H19" s="23"/>
      <c r="I19" s="23" t="e">
        <f>_xll.HPVAL($A$1,I$3,$A19,I$2,I$4,$A$4)</f>
        <v>#VALUE!</v>
      </c>
      <c r="J19" s="23"/>
      <c r="K19" s="23" t="e">
        <f>_xll.HPVAL($A$1,K$3,$A19,K$2,K$4,$A$4)</f>
        <v>#VALUE!</v>
      </c>
      <c r="L19" s="23"/>
      <c r="M19" s="23" t="e">
        <f t="shared" si="1"/>
        <v>#VALUE!</v>
      </c>
      <c r="O19" s="18" t="s">
        <v>31</v>
      </c>
      <c r="P19" s="23" t="e">
        <f>_xll.HPVAL($A$1,P$3,$A19,P$2,P$4,$A$4)</f>
        <v>#VALUE!</v>
      </c>
      <c r="Q19" s="23"/>
      <c r="R19" s="23" t="e">
        <f>_xll.HPVAL($A$1,R$3,$A19,R$2,R$4,$A$4)</f>
        <v>#VALUE!</v>
      </c>
      <c r="S19" s="23"/>
      <c r="T19" s="23" t="e">
        <f>_xll.HPVAL($A$1,T$3,$A19,T$2,T$4,$A$4)</f>
        <v>#VALUE!</v>
      </c>
      <c r="U19" s="23"/>
      <c r="V19" s="23" t="e">
        <f>_xll.HPVAL($A$1,V$3,$A19,V$2,V$4,$A$4)</f>
        <v>#VALUE!</v>
      </c>
      <c r="W19" s="23"/>
      <c r="X19" s="23" t="e">
        <f>_xll.HPVAL($A$1,X$3,$A19,X$2,X$4,$A$4)</f>
        <v>#VALUE!</v>
      </c>
      <c r="Y19" s="23"/>
      <c r="Z19" s="23" t="e">
        <f>_xll.HPVAL($A$1,Z$3,$A19,Z$2,Z$4,$A$4)</f>
        <v>#VALUE!</v>
      </c>
      <c r="AA19" s="23"/>
      <c r="AB19" s="23" t="e">
        <f>_xll.HPVAL($A$1,AB$3,$A19,AB$2,AB$4,$A$4)</f>
        <v>#VALUE!</v>
      </c>
      <c r="AC19" s="23"/>
      <c r="AD19" s="23" t="e">
        <f>_xll.HPVAL($A$1,AD$3,$A19,AD$2,AD$4,$A$4)</f>
        <v>#VALUE!</v>
      </c>
      <c r="AE19" s="23"/>
      <c r="AF19" s="23" t="e">
        <f>_xll.HPVAL($A$1,AF$3,$A19,AF$2,AF$4,$A$4)</f>
        <v>#VALUE!</v>
      </c>
      <c r="AG19" s="23"/>
      <c r="AH19" s="23" t="e">
        <f>_xll.HPVAL($A$1,AH$3,$A19,AH$2,AH$4,$A$4)</f>
        <v>#VALUE!</v>
      </c>
      <c r="AI19" s="23"/>
      <c r="AJ19" s="23" t="e">
        <f>_xll.HPVAL($A$1,AJ$3,$A19,AJ$2,AJ$4,$A$4)</f>
        <v>#VALUE!</v>
      </c>
      <c r="AK19" s="23"/>
      <c r="AL19" s="23" t="e">
        <f>_xll.HPVAL($A$1,AL$3,$A19,AL$2,AL$4,$A$4)</f>
        <v>#VALUE!</v>
      </c>
      <c r="AM19" s="23"/>
      <c r="AN19" s="24" t="e">
        <f t="shared" si="2"/>
        <v>#VALUE!</v>
      </c>
    </row>
    <row r="20" spans="1:40" s="12" customFormat="1" ht="18" customHeight="1">
      <c r="A20" s="12" t="s">
        <v>32</v>
      </c>
      <c r="B20" s="18" t="s">
        <v>33</v>
      </c>
      <c r="C20" s="23" t="e">
        <f>_xll.HPVAL($A$1,C$3,$A20,C$2,C$4,$A$4)</f>
        <v>#VALUE!</v>
      </c>
      <c r="D20" s="23"/>
      <c r="E20" s="23" t="e">
        <f>_xll.HPVAL($A$1,E$3,$A20,E$2,E$4,$A$4)</f>
        <v>#VALUE!</v>
      </c>
      <c r="F20" s="23"/>
      <c r="G20" s="23" t="e">
        <f t="shared" si="0"/>
        <v>#VALUE!</v>
      </c>
      <c r="H20" s="23"/>
      <c r="I20" s="23" t="e">
        <f>_xll.HPVAL($A$1,I$3,$A20,I$2,I$4,$A$4)</f>
        <v>#VALUE!</v>
      </c>
      <c r="J20" s="23"/>
      <c r="K20" s="23" t="e">
        <f>_xll.HPVAL($A$1,K$3,$A20,K$2,K$4,$A$4)</f>
        <v>#VALUE!</v>
      </c>
      <c r="L20" s="23"/>
      <c r="M20" s="23" t="e">
        <f t="shared" si="1"/>
        <v>#VALUE!</v>
      </c>
      <c r="O20" s="18" t="s">
        <v>33</v>
      </c>
      <c r="P20" s="23" t="e">
        <f>_xll.HPVAL($A$1,P$3,$A20,P$2,P$4,$A$4)</f>
        <v>#VALUE!</v>
      </c>
      <c r="Q20" s="23"/>
      <c r="R20" s="23" t="e">
        <f>_xll.HPVAL($A$1,R$3,$A20,R$2,R$4,$A$4)</f>
        <v>#VALUE!</v>
      </c>
      <c r="S20" s="23"/>
      <c r="T20" s="23" t="e">
        <f>_xll.HPVAL($A$1,T$3,$A20,T$2,T$4,$A$4)</f>
        <v>#VALUE!</v>
      </c>
      <c r="U20" s="23"/>
      <c r="V20" s="23" t="e">
        <f>_xll.HPVAL($A$1,V$3,$A20,V$2,V$4,$A$4)</f>
        <v>#VALUE!</v>
      </c>
      <c r="W20" s="23"/>
      <c r="X20" s="23" t="e">
        <f>_xll.HPVAL($A$1,X$3,$A20,X$2,X$4,$A$4)</f>
        <v>#VALUE!</v>
      </c>
      <c r="Y20" s="23"/>
      <c r="Z20" s="23" t="e">
        <f>_xll.HPVAL($A$1,Z$3,$A20,Z$2,Z$4,$A$4)</f>
        <v>#VALUE!</v>
      </c>
      <c r="AA20" s="23"/>
      <c r="AB20" s="23" t="e">
        <f>_xll.HPVAL($A$1,AB$3,$A20,AB$2,AB$4,$A$4)</f>
        <v>#VALUE!</v>
      </c>
      <c r="AC20" s="23"/>
      <c r="AD20" s="23" t="e">
        <f>_xll.HPVAL($A$1,AD$3,$A20,AD$2,AD$4,$A$4)</f>
        <v>#VALUE!</v>
      </c>
      <c r="AE20" s="23"/>
      <c r="AF20" s="23" t="e">
        <f>_xll.HPVAL($A$1,AF$3,$A20,AF$2,AF$4,$A$4)</f>
        <v>#VALUE!</v>
      </c>
      <c r="AG20" s="23"/>
      <c r="AH20" s="23" t="e">
        <f>_xll.HPVAL($A$1,AH$3,$A20,AH$2,AH$4,$A$4)</f>
        <v>#VALUE!</v>
      </c>
      <c r="AI20" s="23"/>
      <c r="AJ20" s="23" t="e">
        <f>_xll.HPVAL($A$1,AJ$3,$A20,AJ$2,AJ$4,$A$4)</f>
        <v>#VALUE!</v>
      </c>
      <c r="AK20" s="23"/>
      <c r="AL20" s="23" t="e">
        <f>_xll.HPVAL($A$1,AL$3,$A20,AL$2,AL$4,$A$4)</f>
        <v>#VALUE!</v>
      </c>
      <c r="AM20" s="23"/>
      <c r="AN20" s="24" t="e">
        <f t="shared" si="2"/>
        <v>#VALUE!</v>
      </c>
    </row>
    <row r="21" spans="1:40" s="12" customFormat="1" ht="18" customHeight="1">
      <c r="A21" s="12" t="s">
        <v>68</v>
      </c>
      <c r="B21" s="18" t="s">
        <v>66</v>
      </c>
      <c r="C21" s="23" t="e">
        <f>_xll.HPVAL($A$1,C$3,$A21,C$2,C$4,$A$4)</f>
        <v>#VALUE!</v>
      </c>
      <c r="D21" s="23"/>
      <c r="E21" s="23" t="e">
        <f>_xll.HPVAL($A$1,E$3,$A21,E$2,E$4,$A$4)</f>
        <v>#VALUE!</v>
      </c>
      <c r="F21" s="23"/>
      <c r="G21" s="23" t="e">
        <f t="shared" si="0"/>
        <v>#VALUE!</v>
      </c>
      <c r="H21" s="23"/>
      <c r="I21" s="23" t="e">
        <f>_xll.HPVAL($A$1,I$3,$A21,I$2,I$4,$A$4)</f>
        <v>#VALUE!</v>
      </c>
      <c r="J21" s="23"/>
      <c r="K21" s="23" t="e">
        <f>_xll.HPVAL($A$1,K$3,$A21,K$2,K$4,$A$4)</f>
        <v>#VALUE!</v>
      </c>
      <c r="L21" s="23"/>
      <c r="M21" s="23" t="e">
        <f>K21-I21</f>
        <v>#VALUE!</v>
      </c>
      <c r="O21" s="18" t="s">
        <v>66</v>
      </c>
      <c r="P21" s="23" t="e">
        <f>_xll.HPVAL($A$1,P$3,$A21,P$2,P$4,$A$4)</f>
        <v>#VALUE!</v>
      </c>
      <c r="Q21" s="23"/>
      <c r="R21" s="23" t="e">
        <f>_xll.HPVAL($A$1,R$3,$A21,R$2,R$4,$A$4)</f>
        <v>#VALUE!</v>
      </c>
      <c r="S21" s="23"/>
      <c r="T21" s="23" t="e">
        <f>_xll.HPVAL($A$1,T$3,$A21,T$2,T$4,$A$4)</f>
        <v>#VALUE!</v>
      </c>
      <c r="U21" s="23"/>
      <c r="V21" s="23" t="e">
        <f>_xll.HPVAL($A$1,V$3,$A21,V$2,V$4,$A$4)</f>
        <v>#VALUE!</v>
      </c>
      <c r="W21" s="23"/>
      <c r="X21" s="23" t="e">
        <f>_xll.HPVAL($A$1,X$3,$A21,X$2,X$4,$A$4)</f>
        <v>#VALUE!</v>
      </c>
      <c r="Y21" s="23"/>
      <c r="Z21" s="23" t="e">
        <f>_xll.HPVAL($A$1,Z$3,$A21,Z$2,Z$4,$A$4)</f>
        <v>#VALUE!</v>
      </c>
      <c r="AA21" s="23"/>
      <c r="AB21" s="23" t="e">
        <f>_xll.HPVAL($A$1,AB$3,$A21,AB$2,AB$4,$A$4)</f>
        <v>#VALUE!</v>
      </c>
      <c r="AC21" s="23"/>
      <c r="AD21" s="23" t="e">
        <f>_xll.HPVAL($A$1,AD$3,$A21,AD$2,AD$4,$A$4)</f>
        <v>#VALUE!</v>
      </c>
      <c r="AE21" s="23"/>
      <c r="AF21" s="23" t="e">
        <f>_xll.HPVAL($A$1,AF$3,$A21,AF$2,AF$4,$A$4)</f>
        <v>#VALUE!</v>
      </c>
      <c r="AG21" s="23"/>
      <c r="AH21" s="23" t="e">
        <f>_xll.HPVAL($A$1,AH$3,$A21,AH$2,AH$4,$A$4)</f>
        <v>#VALUE!</v>
      </c>
      <c r="AI21" s="23"/>
      <c r="AJ21" s="23" t="e">
        <f>_xll.HPVAL($A$1,AJ$3,$A21,AJ$2,AJ$4,$A$4)</f>
        <v>#VALUE!</v>
      </c>
      <c r="AK21" s="23"/>
      <c r="AL21" s="23" t="e">
        <f>_xll.HPVAL($A$1,AL$3,$A21,AL$2,AL$4,$A$4)</f>
        <v>#VALUE!</v>
      </c>
      <c r="AM21" s="23"/>
      <c r="AN21" s="24" t="e">
        <f t="shared" si="2"/>
        <v>#VALUE!</v>
      </c>
    </row>
    <row r="22" spans="1:40" s="12" customFormat="1" ht="18" customHeight="1">
      <c r="A22" s="12" t="s">
        <v>69</v>
      </c>
      <c r="B22" s="18" t="s">
        <v>67</v>
      </c>
      <c r="C22" s="23" t="e">
        <f>_xll.HPVAL($A$1,C$3,$A22,C$2,C$4,$A$4)</f>
        <v>#VALUE!</v>
      </c>
      <c r="D22" s="23"/>
      <c r="E22" s="23" t="e">
        <f>_xll.HPVAL($A$1,E$3,$A22,E$2,E$4,$A$4)</f>
        <v>#VALUE!</v>
      </c>
      <c r="F22" s="23"/>
      <c r="G22" s="23" t="e">
        <f t="shared" si="0"/>
        <v>#VALUE!</v>
      </c>
      <c r="H22" s="23"/>
      <c r="I22" s="23" t="e">
        <f>_xll.HPVAL($A$1,I$3,$A22,I$2,I$4,$A$4)</f>
        <v>#VALUE!</v>
      </c>
      <c r="J22" s="23"/>
      <c r="K22" s="23" t="e">
        <f>_xll.HPVAL($A$1,K$3,$A22,K$2,K$4,$A$4)</f>
        <v>#VALUE!</v>
      </c>
      <c r="L22" s="23"/>
      <c r="M22" s="23" t="e">
        <f>K22-I22</f>
        <v>#VALUE!</v>
      </c>
      <c r="O22" s="18" t="s">
        <v>67</v>
      </c>
      <c r="P22" s="23" t="e">
        <f>_xll.HPVAL($A$1,P$3,$A22,P$2,P$4,$A$4)</f>
        <v>#VALUE!</v>
      </c>
      <c r="Q22" s="23"/>
      <c r="R22" s="23" t="e">
        <f>_xll.HPVAL($A$1,R$3,$A22,R$2,R$4,$A$4)</f>
        <v>#VALUE!</v>
      </c>
      <c r="S22" s="23"/>
      <c r="T22" s="23" t="e">
        <f>_xll.HPVAL($A$1,T$3,$A22,T$2,T$4,$A$4)</f>
        <v>#VALUE!</v>
      </c>
      <c r="U22" s="23"/>
      <c r="V22" s="23" t="e">
        <f>_xll.HPVAL($A$1,V$3,$A22,V$2,V$4,$A$4)</f>
        <v>#VALUE!</v>
      </c>
      <c r="W22" s="23"/>
      <c r="X22" s="23" t="e">
        <f>_xll.HPVAL($A$1,X$3,$A22,X$2,X$4,$A$4)</f>
        <v>#VALUE!</v>
      </c>
      <c r="Y22" s="23"/>
      <c r="Z22" s="23" t="e">
        <f>_xll.HPVAL($A$1,Z$3,$A22,Z$2,Z$4,$A$4)</f>
        <v>#VALUE!</v>
      </c>
      <c r="AA22" s="23"/>
      <c r="AB22" s="23" t="e">
        <f>_xll.HPVAL($A$1,AB$3,$A22,AB$2,AB$4,$A$4)</f>
        <v>#VALUE!</v>
      </c>
      <c r="AC22" s="23"/>
      <c r="AD22" s="23" t="e">
        <f>_xll.HPVAL($A$1,AD$3,$A22,AD$2,AD$4,$A$4)</f>
        <v>#VALUE!</v>
      </c>
      <c r="AE22" s="23"/>
      <c r="AF22" s="23" t="e">
        <f>_xll.HPVAL($A$1,AF$3,$A22,AF$2,AF$4,$A$4)</f>
        <v>#VALUE!</v>
      </c>
      <c r="AG22" s="23"/>
      <c r="AH22" s="23" t="e">
        <f>_xll.HPVAL($A$1,AH$3,$A22,AH$2,AH$4,$A$4)</f>
        <v>#VALUE!</v>
      </c>
      <c r="AI22" s="23"/>
      <c r="AJ22" s="23" t="e">
        <f>_xll.HPVAL($A$1,AJ$3,$A22,AJ$2,AJ$4,$A$4)</f>
        <v>#VALUE!</v>
      </c>
      <c r="AK22" s="23"/>
      <c r="AL22" s="23" t="e">
        <f>_xll.HPVAL($A$1,AL$3,$A22,AL$2,AL$4,$A$4)</f>
        <v>#VALUE!</v>
      </c>
      <c r="AM22" s="23"/>
      <c r="AN22" s="24" t="e">
        <f t="shared" si="2"/>
        <v>#VALUE!</v>
      </c>
    </row>
    <row r="23" spans="1:40" s="12" customFormat="1" ht="18" customHeight="1">
      <c r="A23" s="12" t="s">
        <v>34</v>
      </c>
      <c r="B23" s="18" t="s">
        <v>35</v>
      </c>
      <c r="C23" s="23" t="e">
        <f>_xll.HPVAL($A$1,C$3,$A23,C$2,C$4,$A$4)-_xll.HPVAL($A$1,C$3,$A29,C$2,C$4,$A$4)</f>
        <v>#VALUE!</v>
      </c>
      <c r="D23" s="23"/>
      <c r="E23" s="23" t="e">
        <f>_xll.HPVAL($A$1,E$3,$A23,E$2,E$4,$A$4)-_xll.HPVAL($A$1,E$3,$A29,E$2,E$4,$A$4)</f>
        <v>#VALUE!</v>
      </c>
      <c r="F23" s="23"/>
      <c r="G23" s="23" t="e">
        <f t="shared" si="0"/>
        <v>#VALUE!</v>
      </c>
      <c r="H23" s="23"/>
      <c r="I23" s="23" t="e">
        <f>_xll.HPVAL($A$1,I$3,$A23,I$2,I$4,$A$4)-_xll.HPVAL($A$1,I$3,$A29,I$2,I$4,$A$4)</f>
        <v>#VALUE!</v>
      </c>
      <c r="J23" s="23"/>
      <c r="K23" s="23" t="e">
        <f>_xll.HPVAL($A$1,K$3,$A23,K$2,K$4,$A$4)-_xll.HPVAL($A$1,K$3,$A29,K$2,K$4,$A$4)</f>
        <v>#VALUE!</v>
      </c>
      <c r="L23" s="23"/>
      <c r="M23" s="23" t="e">
        <f t="shared" si="1"/>
        <v>#VALUE!</v>
      </c>
      <c r="O23" s="18" t="s">
        <v>35</v>
      </c>
      <c r="P23" s="23" t="e">
        <f>_xll.HPVAL($A$1,P$3,$A23,P$2,P$4,$A$4)-_xll.HPVAL($A$1,P$3,$A29,P$2,P$4,$A$4)</f>
        <v>#VALUE!</v>
      </c>
      <c r="Q23" s="23"/>
      <c r="R23" s="23" t="e">
        <f>_xll.HPVAL($A$1,R$3,$A23,R$2,R$4,$A$4)-_xll.HPVAL($A$1,R$3,$A29,R$2,R$4,$A$4)</f>
        <v>#VALUE!</v>
      </c>
      <c r="S23" s="23"/>
      <c r="T23" s="23" t="e">
        <f>_xll.HPVAL($A$1,T$3,$A23,T$2,T$4,$A$4)-_xll.HPVAL($A$1,T$3,$A29,T$2,T$4,$A$4)</f>
        <v>#VALUE!</v>
      </c>
      <c r="U23" s="23"/>
      <c r="V23" s="23" t="e">
        <f>_xll.HPVAL($A$1,V$3,$A23,V$2,V$4,$A$4)-_xll.HPVAL($A$1,V$3,$A29,V$2,V$4,$A$4)</f>
        <v>#VALUE!</v>
      </c>
      <c r="W23" s="23"/>
      <c r="X23" s="23" t="e">
        <f>_xll.HPVAL($A$1,X$3,$A23,X$2,X$4,$A$4)-_xll.HPVAL($A$1,X$3,$A29,X$2,X$4,$A$4)</f>
        <v>#VALUE!</v>
      </c>
      <c r="Y23" s="23"/>
      <c r="Z23" s="23" t="e">
        <f>_xll.HPVAL($A$1,Z$3,$A23,Z$2,Z$4,$A$4)-_xll.HPVAL($A$1,Z$3,$A29,Z$2,Z$4,$A$4)</f>
        <v>#VALUE!</v>
      </c>
      <c r="AA23" s="23"/>
      <c r="AB23" s="23" t="e">
        <f>_xll.HPVAL($A$1,AB$3,$A23,AB$2,AB$4,$A$4)-_xll.HPVAL($A$1,AB$3,$A29,AB$2,AB$4,$A$4)</f>
        <v>#VALUE!</v>
      </c>
      <c r="AC23" s="23"/>
      <c r="AD23" s="23" t="e">
        <f>_xll.HPVAL($A$1,AD$3,$A23,AD$2,AD$4,$A$4)-_xll.HPVAL($A$1,AD$3,$A29,AD$2,AD$4,$A$4)</f>
        <v>#VALUE!</v>
      </c>
      <c r="AE23" s="23"/>
      <c r="AF23" s="23" t="e">
        <f>_xll.HPVAL($A$1,AF$3,$A23,AF$2,AF$4,$A$4)-_xll.HPVAL($A$1,AF$3,$A29,AF$2,AF$4,$A$4)</f>
        <v>#VALUE!</v>
      </c>
      <c r="AG23" s="23"/>
      <c r="AH23" s="23" t="e">
        <f>_xll.HPVAL($A$1,AH$3,$A23,AH$2,AH$4,$A$4)-_xll.HPVAL($A$1,AH$3,$A29,AH$2,AH$4,$A$4)</f>
        <v>#VALUE!</v>
      </c>
      <c r="AI23" s="23"/>
      <c r="AJ23" s="23" t="e">
        <f>_xll.HPVAL($A$1,AJ$3,$A23,AJ$2,AJ$4,$A$4)-_xll.HPVAL($A$1,AJ$3,$A29,AJ$2,AJ$4,$A$4)</f>
        <v>#VALUE!</v>
      </c>
      <c r="AK23" s="23"/>
      <c r="AL23" s="23" t="e">
        <f>_xll.HPVAL($A$1,AL$3,$A23,AL$2,AL$4,$A$4)-_xll.HPVAL($A$1,AL$3,$A29,AL$2,AL$4,$A$4)</f>
        <v>#VALUE!</v>
      </c>
      <c r="AM23" s="23"/>
      <c r="AN23" s="24" t="e">
        <f t="shared" si="2"/>
        <v>#VALUE!</v>
      </c>
    </row>
    <row r="24" spans="1:40" s="12" customFormat="1" ht="18" customHeight="1">
      <c r="A24" s="12" t="s">
        <v>36</v>
      </c>
      <c r="B24" s="18" t="s">
        <v>37</v>
      </c>
      <c r="C24" s="23" t="e">
        <f>_xll.HPVAL($A$1,C$3,$A24,C$2,C$4,$A$4)</f>
        <v>#VALUE!</v>
      </c>
      <c r="D24" s="23"/>
      <c r="E24" s="23" t="e">
        <f>_xll.HPVAL($A$1,E$3,$A24,E$2,E$4,$A$4)</f>
        <v>#VALUE!</v>
      </c>
      <c r="F24" s="23"/>
      <c r="G24" s="23" t="e">
        <f t="shared" si="0"/>
        <v>#VALUE!</v>
      </c>
      <c r="H24" s="23"/>
      <c r="I24" s="23" t="e">
        <f>_xll.HPVAL($A$1,I$3,$A24,I$2,I$4,$A$4)</f>
        <v>#VALUE!</v>
      </c>
      <c r="J24" s="23"/>
      <c r="K24" s="23" t="e">
        <f>_xll.HPVAL($A$1,K$3,$A24,K$2,K$4,$A$4)</f>
        <v>#VALUE!</v>
      </c>
      <c r="L24" s="23"/>
      <c r="M24" s="23" t="e">
        <f t="shared" si="1"/>
        <v>#VALUE!</v>
      </c>
      <c r="O24" s="18" t="s">
        <v>37</v>
      </c>
      <c r="P24" s="23" t="e">
        <f>_xll.HPVAL($A$1,P$3,$A24,P$2,P$4,$A$4)</f>
        <v>#VALUE!</v>
      </c>
      <c r="Q24" s="23"/>
      <c r="R24" s="23" t="e">
        <f>_xll.HPVAL($A$1,R$3,$A24,R$2,R$4,$A$4)</f>
        <v>#VALUE!</v>
      </c>
      <c r="S24" s="23"/>
      <c r="T24" s="23" t="e">
        <f>_xll.HPVAL($A$1,T$3,$A24,T$2,T$4,$A$4)</f>
        <v>#VALUE!</v>
      </c>
      <c r="U24" s="23"/>
      <c r="V24" s="23" t="e">
        <f>_xll.HPVAL($A$1,V$3,$A24,V$2,V$4,$A$4)</f>
        <v>#VALUE!</v>
      </c>
      <c r="W24" s="23"/>
      <c r="X24" s="23" t="e">
        <f>_xll.HPVAL($A$1,X$3,$A24,X$2,X$4,$A$4)</f>
        <v>#VALUE!</v>
      </c>
      <c r="Y24" s="23"/>
      <c r="Z24" s="23" t="e">
        <f>_xll.HPVAL($A$1,Z$3,$A24,Z$2,Z$4,$A$4)</f>
        <v>#VALUE!</v>
      </c>
      <c r="AA24" s="23"/>
      <c r="AB24" s="23" t="e">
        <f>_xll.HPVAL($A$1,AB$3,$A24,AB$2,AB$4,$A$4)</f>
        <v>#VALUE!</v>
      </c>
      <c r="AC24" s="23"/>
      <c r="AD24" s="23" t="e">
        <f>_xll.HPVAL($A$1,AD$3,$A24,AD$2,AD$4,$A$4)</f>
        <v>#VALUE!</v>
      </c>
      <c r="AE24" s="23"/>
      <c r="AF24" s="23" t="e">
        <f>_xll.HPVAL($A$1,AF$3,$A24,AF$2,AF$4,$A$4)</f>
        <v>#VALUE!</v>
      </c>
      <c r="AG24" s="23"/>
      <c r="AH24" s="23" t="e">
        <f>_xll.HPVAL($A$1,AH$3,$A24,AH$2,AH$4,$A$4)</f>
        <v>#VALUE!</v>
      </c>
      <c r="AI24" s="23"/>
      <c r="AJ24" s="23" t="e">
        <f>_xll.HPVAL($A$1,AJ$3,$A24,AJ$2,AJ$4,$A$4)</f>
        <v>#VALUE!</v>
      </c>
      <c r="AK24" s="23"/>
      <c r="AL24" s="23" t="e">
        <f>_xll.HPVAL($A$1,AL$3,$A24,AL$2,AL$4,$A$4)</f>
        <v>#VALUE!</v>
      </c>
      <c r="AM24" s="23"/>
      <c r="AN24" s="24" t="e">
        <f t="shared" si="2"/>
        <v>#VALUE!</v>
      </c>
    </row>
    <row r="25" spans="1:40" s="12" customFormat="1" ht="18" customHeight="1">
      <c r="A25" s="39" t="s">
        <v>65</v>
      </c>
      <c r="B25" s="18" t="s">
        <v>64</v>
      </c>
      <c r="C25" s="23" t="e">
        <f>_xll.HPVAL($A$1,C$3,$A25,C$2,C$4,$A$4)</f>
        <v>#VALUE!</v>
      </c>
      <c r="D25" s="23"/>
      <c r="E25" s="23" t="e">
        <f>_xll.HPVAL($A$1,E$3,$A25,E$2,E$4,$A$4)</f>
        <v>#VALUE!</v>
      </c>
      <c r="F25" s="23"/>
      <c r="G25" s="23" t="e">
        <f t="shared" si="0"/>
        <v>#VALUE!</v>
      </c>
      <c r="H25" s="23"/>
      <c r="I25" s="23" t="e">
        <f>_xll.HPVAL($A$1,I$3,$A25,I$2,I$4,$A$4)</f>
        <v>#VALUE!</v>
      </c>
      <c r="J25" s="23"/>
      <c r="K25" s="23" t="e">
        <f>_xll.HPVAL($A$1,K$3,$A25,K$2,K$4,$A$4)</f>
        <v>#VALUE!</v>
      </c>
      <c r="L25" s="23"/>
      <c r="M25" s="23" t="e">
        <f>K25-I25</f>
        <v>#VALUE!</v>
      </c>
      <c r="O25" s="18" t="s">
        <v>64</v>
      </c>
      <c r="P25" s="23" t="e">
        <f>_xll.HPVAL($A$1,P$3,$A25,P$2,P$4,$A$4)</f>
        <v>#VALUE!</v>
      </c>
      <c r="Q25" s="23"/>
      <c r="R25" s="23" t="e">
        <f>_xll.HPVAL($A$1,R$3,$A25,R$2,R$4,$A$4)</f>
        <v>#VALUE!</v>
      </c>
      <c r="S25" s="23"/>
      <c r="T25" s="23" t="e">
        <f>_xll.HPVAL($A$1,T$3,$A25,T$2,T$4,$A$4)</f>
        <v>#VALUE!</v>
      </c>
      <c r="U25" s="23"/>
      <c r="V25" s="23" t="e">
        <f>_xll.HPVAL($A$1,V$3,$A25,V$2,V$4,$A$4)</f>
        <v>#VALUE!</v>
      </c>
      <c r="W25" s="23"/>
      <c r="X25" s="23" t="e">
        <f>_xll.HPVAL($A$1,X$3,$A25,X$2,X$4,$A$4)</f>
        <v>#VALUE!</v>
      </c>
      <c r="Y25" s="23"/>
      <c r="Z25" s="23" t="e">
        <f>_xll.HPVAL($A$1,Z$3,$A25,Z$2,Z$4,$A$4)</f>
        <v>#VALUE!</v>
      </c>
      <c r="AA25" s="23"/>
      <c r="AB25" s="23" t="e">
        <f>_xll.HPVAL($A$1,AB$3,$A25,AB$2,AB$4,$A$4)</f>
        <v>#VALUE!</v>
      </c>
      <c r="AC25" s="23"/>
      <c r="AD25" s="23" t="e">
        <f>_xll.HPVAL($A$1,AD$3,$A25,AD$2,AD$4,$A$4)</f>
        <v>#VALUE!</v>
      </c>
      <c r="AE25" s="23"/>
      <c r="AF25" s="23" t="e">
        <f>_xll.HPVAL($A$1,AF$3,$A25,AF$2,AF$4,$A$4)</f>
        <v>#VALUE!</v>
      </c>
      <c r="AG25" s="23"/>
      <c r="AH25" s="23" t="e">
        <f>_xll.HPVAL($A$1,AH$3,$A25,AH$2,AH$4,$A$4)</f>
        <v>#VALUE!</v>
      </c>
      <c r="AI25" s="23"/>
      <c r="AJ25" s="23" t="e">
        <f>_xll.HPVAL($A$1,AJ$3,$A25,AJ$2,AJ$4,$A$4)</f>
        <v>#VALUE!</v>
      </c>
      <c r="AK25" s="23"/>
      <c r="AL25" s="23" t="e">
        <f>_xll.HPVAL($A$1,AL$3,$A25,AL$2,AL$4,$A$4)</f>
        <v>#VALUE!</v>
      </c>
      <c r="AM25" s="23"/>
      <c r="AN25" s="24" t="e">
        <f t="shared" si="2"/>
        <v>#VALUE!</v>
      </c>
    </row>
    <row r="26" spans="1:40" s="12" customFormat="1" ht="18" customHeight="1">
      <c r="A26" s="12" t="s">
        <v>38</v>
      </c>
      <c r="B26" s="18" t="s">
        <v>39</v>
      </c>
      <c r="C26" s="25" t="e">
        <f>_xll.HPVAL($A$1,C$3,$A26,C$2,C$4,$A$4)</f>
        <v>#VALUE!</v>
      </c>
      <c r="D26" s="23"/>
      <c r="E26" s="25" t="e">
        <f>_xll.HPVAL($A$1,E$3,$A26,E$2,E$4,$A$4)</f>
        <v>#VALUE!</v>
      </c>
      <c r="F26" s="23"/>
      <c r="G26" s="25" t="e">
        <f t="shared" si="0"/>
        <v>#VALUE!</v>
      </c>
      <c r="H26" s="23"/>
      <c r="I26" s="25" t="e">
        <f>_xll.HPVAL($A$1,I$3,$A26,I$2,I$4,$A$4)</f>
        <v>#VALUE!</v>
      </c>
      <c r="J26" s="23"/>
      <c r="K26" s="25" t="e">
        <f>_xll.HPVAL($A$1,K$3,$A26,K$2,K$4,$A$4)</f>
        <v>#VALUE!</v>
      </c>
      <c r="L26" s="23"/>
      <c r="M26" s="25" t="e">
        <f t="shared" si="1"/>
        <v>#VALUE!</v>
      </c>
      <c r="O26" s="18" t="s">
        <v>39</v>
      </c>
      <c r="P26" s="25" t="e">
        <f>_xll.HPVAL($A$1,P$3,$A26,P$2,P$4,$A$4)</f>
        <v>#VALUE!</v>
      </c>
      <c r="Q26" s="26"/>
      <c r="R26" s="25" t="e">
        <f>_xll.HPVAL($A$1,R$3,$A26,R$2,R$4,$A$4)</f>
        <v>#VALUE!</v>
      </c>
      <c r="S26" s="26"/>
      <c r="T26" s="25" t="e">
        <f>_xll.HPVAL($A$1,T$3,$A26,T$2,T$4,$A$4)</f>
        <v>#VALUE!</v>
      </c>
      <c r="U26" s="26"/>
      <c r="V26" s="25" t="e">
        <f>_xll.HPVAL($A$1,V$3,$A26,V$2,V$4,$A$4)</f>
        <v>#VALUE!</v>
      </c>
      <c r="W26" s="26"/>
      <c r="X26" s="25" t="e">
        <f>_xll.HPVAL($A$1,X$3,$A26,X$2,X$4,$A$4)</f>
        <v>#VALUE!</v>
      </c>
      <c r="Y26" s="26"/>
      <c r="Z26" s="25" t="e">
        <f>_xll.HPVAL($A$1,Z$3,$A26,Z$2,Z$4,$A$4)</f>
        <v>#VALUE!</v>
      </c>
      <c r="AA26" s="26"/>
      <c r="AB26" s="25" t="e">
        <f>_xll.HPVAL($A$1,AB$3,$A26,AB$2,AB$4,$A$4)</f>
        <v>#VALUE!</v>
      </c>
      <c r="AC26" s="26"/>
      <c r="AD26" s="25" t="e">
        <f>_xll.HPVAL($A$1,AD$3,$A26,AD$2,AD$4,$A$4)</f>
        <v>#VALUE!</v>
      </c>
      <c r="AE26" s="26"/>
      <c r="AF26" s="25" t="e">
        <f>_xll.HPVAL($A$1,AF$3,$A26,AF$2,AF$4,$A$4)</f>
        <v>#VALUE!</v>
      </c>
      <c r="AG26" s="26"/>
      <c r="AH26" s="25" t="e">
        <f>_xll.HPVAL($A$1,AH$3,$A26,AH$2,AH$4,$A$4)</f>
        <v>#VALUE!</v>
      </c>
      <c r="AI26" s="26"/>
      <c r="AJ26" s="25" t="e">
        <f>_xll.HPVAL($A$1,AJ$3,$A26,AJ$2,AJ$4,$A$4)</f>
        <v>#VALUE!</v>
      </c>
      <c r="AK26" s="26"/>
      <c r="AL26" s="25" t="e">
        <f>_xll.HPVAL($A$1,AL$3,$A26,AL$2,AL$4,$A$4)</f>
        <v>#VALUE!</v>
      </c>
      <c r="AM26" s="26"/>
      <c r="AN26" s="27" t="e">
        <f t="shared" si="2"/>
        <v>#VALUE!</v>
      </c>
    </row>
    <row r="27" spans="1:40" s="12" customFormat="1" ht="18" customHeight="1">
      <c r="B27" s="21" t="s">
        <v>40</v>
      </c>
      <c r="C27" s="23" t="e">
        <f>SUM(C10:C26)</f>
        <v>#VALUE!</v>
      </c>
      <c r="D27" s="23"/>
      <c r="E27" s="23" t="e">
        <f>SUM(E10:E26)</f>
        <v>#VALUE!</v>
      </c>
      <c r="F27" s="23"/>
      <c r="G27" s="23" t="e">
        <f t="shared" si="0"/>
        <v>#VALUE!</v>
      </c>
      <c r="H27" s="23"/>
      <c r="I27" s="23" t="e">
        <f>SUM(I10:I26)</f>
        <v>#VALUE!</v>
      </c>
      <c r="J27" s="23"/>
      <c r="K27" s="23" t="e">
        <f>SUM(K10:K26)</f>
        <v>#VALUE!</v>
      </c>
      <c r="L27" s="23"/>
      <c r="M27" s="23" t="e">
        <f t="shared" si="1"/>
        <v>#VALUE!</v>
      </c>
      <c r="O27" s="21" t="s">
        <v>40</v>
      </c>
      <c r="P27" s="23" t="e">
        <f>SUM(P10:P26)</f>
        <v>#VALUE!</v>
      </c>
      <c r="Q27" s="24"/>
      <c r="R27" s="23" t="e">
        <f>SUM(R10:R26)</f>
        <v>#VALUE!</v>
      </c>
      <c r="S27" s="24"/>
      <c r="T27" s="23" t="e">
        <f>SUM(T10:T26)</f>
        <v>#VALUE!</v>
      </c>
      <c r="U27" s="24"/>
      <c r="V27" s="23" t="e">
        <f>SUM(V10:V26)</f>
        <v>#VALUE!</v>
      </c>
      <c r="W27" s="24"/>
      <c r="X27" s="23" t="e">
        <f>SUM(X10:X26)</f>
        <v>#VALUE!</v>
      </c>
      <c r="Y27" s="24"/>
      <c r="Z27" s="23" t="e">
        <f>SUM(Z10:Z26)</f>
        <v>#VALUE!</v>
      </c>
      <c r="AA27" s="24"/>
      <c r="AB27" s="23" t="e">
        <f>SUM(AB10:AB26)</f>
        <v>#VALUE!</v>
      </c>
      <c r="AC27" s="24"/>
      <c r="AD27" s="23" t="e">
        <f>SUM(AD10:AD26)</f>
        <v>#VALUE!</v>
      </c>
      <c r="AE27" s="24"/>
      <c r="AF27" s="23" t="e">
        <f>SUM(AF10:AF26)</f>
        <v>#VALUE!</v>
      </c>
      <c r="AG27" s="24"/>
      <c r="AH27" s="23" t="e">
        <f>SUM(AH10:AH26)</f>
        <v>#VALUE!</v>
      </c>
      <c r="AI27" s="24"/>
      <c r="AJ27" s="23" t="e">
        <f>SUM(AJ10:AJ26)</f>
        <v>#VALUE!</v>
      </c>
      <c r="AK27" s="24"/>
      <c r="AL27" s="23" t="e">
        <f>SUM(AL10:AL26)</f>
        <v>#VALUE!</v>
      </c>
      <c r="AM27" s="24"/>
      <c r="AN27" s="24" t="e">
        <f t="shared" si="2"/>
        <v>#VALUE!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>_xll.HPVAL($A$1,C$3,$A29,C$2,C$4,$A$4)</f>
        <v>#VALUE!</v>
      </c>
      <c r="D29" s="23"/>
      <c r="E29" s="25" t="e">
        <f>_xll.HPVAL($A$1,E$3,$A29,E$2,E$4,$A$4)</f>
        <v>#VALUE!</v>
      </c>
      <c r="F29" s="23"/>
      <c r="G29" s="27" t="e">
        <f>E29-C29</f>
        <v>#VALUE!</v>
      </c>
      <c r="H29" s="24"/>
      <c r="I29" s="25" t="e">
        <f>_xll.HPVAL($A$1,I$3,$A29,I$2,I$4,$A$4)</f>
        <v>#VALUE!</v>
      </c>
      <c r="J29" s="23"/>
      <c r="K29" s="25" t="e">
        <f>_xll.HPVAL($A$1,K$3,$A29,K$2,K$4,$A$4)</f>
        <v>#VALUE!</v>
      </c>
      <c r="L29" s="26"/>
      <c r="M29" s="27" t="e">
        <f>K29-I29</f>
        <v>#VALUE!</v>
      </c>
      <c r="O29" s="18" t="s">
        <v>41</v>
      </c>
      <c r="P29" s="25" t="e">
        <f>_xll.HPVAL($A$1,P$3,$A29,P$2,P$4,$A$4)</f>
        <v>#VALUE!</v>
      </c>
      <c r="Q29" s="29"/>
      <c r="R29" s="25" t="e">
        <f>_xll.HPVAL($A$1,R$3,$A29,R$2,R$4,$A$4)</f>
        <v>#VALUE!</v>
      </c>
      <c r="S29" s="23"/>
      <c r="T29" s="25" t="e">
        <f>_xll.HPVAL($A$1,T$3,$A29,T$2,T$4,$A$4)</f>
        <v>#VALUE!</v>
      </c>
      <c r="U29" s="23"/>
      <c r="V29" s="25" t="e">
        <f>_xll.HPVAL($A$1,V$3,$A29,V$2,V$4,$A$4)</f>
        <v>#VALUE!</v>
      </c>
      <c r="W29" s="23"/>
      <c r="X29" s="25" t="e">
        <f>_xll.HPVAL($A$1,X$3,$A29,X$2,X$4,$A$4)</f>
        <v>#VALUE!</v>
      </c>
      <c r="Y29" s="23"/>
      <c r="Z29" s="25" t="e">
        <f>_xll.HPVAL($A$1,Z$3,$A29,Z$2,Z$4,$A$4)</f>
        <v>#VALUE!</v>
      </c>
      <c r="AA29" s="23"/>
      <c r="AB29" s="25" t="e">
        <f>_xll.HPVAL($A$1,AB$3,$A29,AB$2,AB$4,$A$4)</f>
        <v>#VALUE!</v>
      </c>
      <c r="AC29" s="23"/>
      <c r="AD29" s="25" t="e">
        <f>_xll.HPVAL($A$1,AD$3,$A29,AD$2,AD$4,$A$4)</f>
        <v>#VALUE!</v>
      </c>
      <c r="AE29" s="23"/>
      <c r="AF29" s="25" t="e">
        <f>_xll.HPVAL($A$1,AF$3,$A29,AF$2,AF$4,$A$4)</f>
        <v>#VALUE!</v>
      </c>
      <c r="AG29" s="23"/>
      <c r="AH29" s="25" t="e">
        <f>_xll.HPVAL($A$1,AH$3,$A29,AH$2,AH$4,$A$4)</f>
        <v>#VALUE!</v>
      </c>
      <c r="AI29" s="23"/>
      <c r="AJ29" s="25" t="e">
        <f>_xll.HPVAL($A$1,AJ$3,$A29,AJ$2,AJ$4,$A$4)</f>
        <v>#VALUE!</v>
      </c>
      <c r="AK29" s="23"/>
      <c r="AL29" s="25" t="e">
        <f>_xll.HPVAL($A$1,AL$3,$A29,AL$2,AL$4,$A$4)</f>
        <v>#VALUE!</v>
      </c>
      <c r="AM29" s="23"/>
      <c r="AN29" s="27" t="e">
        <f>SUM(P29:AL29)</f>
        <v>#VALUE!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>C27+C29</f>
        <v>#VALUE!</v>
      </c>
      <c r="D31" s="24"/>
      <c r="E31" s="24" t="e">
        <f>E27+E29</f>
        <v>#VALUE!</v>
      </c>
      <c r="F31" s="24"/>
      <c r="G31" s="24" t="e">
        <f>E31-C31</f>
        <v>#VALUE!</v>
      </c>
      <c r="H31" s="24"/>
      <c r="I31" s="24" t="e">
        <f>I27+I29</f>
        <v>#VALUE!</v>
      </c>
      <c r="J31" s="24"/>
      <c r="K31" s="24" t="e">
        <f>K27+K29</f>
        <v>#VALUE!</v>
      </c>
      <c r="L31" s="24"/>
      <c r="M31" s="24" t="e">
        <f>K31-I31</f>
        <v>#VALUE!</v>
      </c>
      <c r="O31" s="21" t="s">
        <v>42</v>
      </c>
      <c r="P31" s="24" t="e">
        <f>P27+P29</f>
        <v>#VALUE!</v>
      </c>
      <c r="Q31" s="24"/>
      <c r="R31" s="24" t="e">
        <f>R27+R29</f>
        <v>#VALUE!</v>
      </c>
      <c r="S31" s="24"/>
      <c r="T31" s="24" t="e">
        <f>T27+T29</f>
        <v>#VALUE!</v>
      </c>
      <c r="U31" s="24"/>
      <c r="V31" s="24" t="e">
        <f>V27+V29</f>
        <v>#VALUE!</v>
      </c>
      <c r="W31" s="24"/>
      <c r="X31" s="24" t="e">
        <f>X27+X29</f>
        <v>#VALUE!</v>
      </c>
      <c r="Y31" s="24"/>
      <c r="Z31" s="24" t="e">
        <f>Z27+Z29</f>
        <v>#VALUE!</v>
      </c>
      <c r="AA31" s="24"/>
      <c r="AB31" s="24" t="e">
        <f>AB27+AB29</f>
        <v>#VALUE!</v>
      </c>
      <c r="AC31" s="24"/>
      <c r="AD31" s="24" t="e">
        <f>AD27+AD29</f>
        <v>#VALUE!</v>
      </c>
      <c r="AE31" s="24"/>
      <c r="AF31" s="24" t="e">
        <f>AF27+AF29</f>
        <v>#VALUE!</v>
      </c>
      <c r="AG31" s="24"/>
      <c r="AH31" s="24" t="e">
        <f>AH27+AH29</f>
        <v>#VALUE!</v>
      </c>
      <c r="AI31" s="24"/>
      <c r="AJ31" s="24" t="e">
        <f>AJ27+AJ29</f>
        <v>#VALUE!</v>
      </c>
      <c r="AK31" s="24"/>
      <c r="AL31" s="24" t="e">
        <f>AL27+AL29</f>
        <v>#VALUE!</v>
      </c>
      <c r="AM31" s="24"/>
      <c r="AN31" s="24" t="e">
        <f>AN27+AN29</f>
        <v>#VALUE!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opLeftCell="B6" zoomScale="75" zoomScaleNormal="75" zoomScaleSheetLayoutView="75" workbookViewId="0">
      <selection activeCell="C27" sqref="C27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t="s">
        <v>114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274127</v>
      </c>
      <c r="D10" s="23"/>
      <c r="E10" s="23">
        <f>_xll.HPVAL($A$1,E$3,$A10,E$2,E$4,$A$4)</f>
        <v>268104</v>
      </c>
      <c r="F10" s="23"/>
      <c r="G10" s="23">
        <f t="shared" ref="G10:G27" si="0">E10-C10</f>
        <v>-6023</v>
      </c>
      <c r="H10" s="23"/>
      <c r="I10" s="23">
        <f>_xll.HPVAL($A$1,I$3,$A10,I$2,I$4,$A$4)</f>
        <v>554034</v>
      </c>
      <c r="J10" s="23"/>
      <c r="K10" s="23">
        <f>_xll.HPVAL($A$1,K$3,$A10,K$2,K$4,$A$4)</f>
        <v>603480</v>
      </c>
      <c r="L10" s="23"/>
      <c r="M10" s="23">
        <f t="shared" ref="M10:M27" si="1">K10-I10</f>
        <v>49446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56</v>
      </c>
      <c r="U10" s="68"/>
      <c r="V10" s="67">
        <f>_xll.HPVAL($A$1,V$3,$P$1,V$2,$C$4,$A$4)</f>
        <v>52</v>
      </c>
      <c r="W10" s="68"/>
      <c r="X10" s="67">
        <f>_xll.HPVAL($A$1,X$3,$P$1,X$2,$C$4,$A$4)</f>
        <v>52</v>
      </c>
      <c r="Y10" s="68"/>
      <c r="Z10" s="67">
        <f>_xll.HPVAL($A$1,Z$3,$P$1,Z$2,$C$4,$A$4)</f>
        <v>52</v>
      </c>
      <c r="AA10" s="68"/>
      <c r="AB10" s="67">
        <f>_xll.HPVAL($A$1,AB$3,$P$1,AB$2,$C$4,$A$4)</f>
        <v>51</v>
      </c>
      <c r="AC10" s="68"/>
      <c r="AD10" s="67">
        <f>_xll.HPVAL($A$1,AD$3,$P$1,AD$2,$C$4,$A$4)</f>
        <v>51</v>
      </c>
      <c r="AE10" s="68"/>
      <c r="AF10" s="67">
        <f>_xll.HPVAL($A$1,AF$3,$P$1,AF$2,$C$4,$A$4)</f>
        <v>51</v>
      </c>
      <c r="AG10" s="68"/>
      <c r="AH10" s="67">
        <f>_xll.HPVAL($A$1,AH$3,$P$1,AH$2,$C$4,$A$4)</f>
        <v>49</v>
      </c>
      <c r="AI10" s="67"/>
      <c r="AJ10" s="67">
        <f>_xll.HPVAL($A$1,AJ$3,$P$1,AJ$2,$C$4,$A$4)</f>
        <v>49</v>
      </c>
      <c r="AK10" s="69"/>
      <c r="AL10" s="67">
        <f>_xll.HPVAL($A$1,AL$3,$P$1,AL$2,$C$4,$A$4)</f>
        <v>49</v>
      </c>
      <c r="AM10" s="68"/>
      <c r="AN10" s="68">
        <f>SUM(P10:AL10)</f>
        <v>512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57287</v>
      </c>
      <c r="D11" s="23"/>
      <c r="E11" s="23">
        <f>_xll.HPVAL($A$1,E$3,$A11,E$2,E$4,$A$4)</f>
        <v>73334.584000000017</v>
      </c>
      <c r="F11" s="23"/>
      <c r="G11" s="23">
        <f t="shared" si="0"/>
        <v>16047.584000000017</v>
      </c>
      <c r="H11" s="23"/>
      <c r="I11" s="23">
        <f>_xll.HPVAL($A$1,I$3,$A11,I$2,I$4,$A$4)</f>
        <v>135034</v>
      </c>
      <c r="J11" s="23"/>
      <c r="K11" s="23">
        <f>_xll.HPVAL($A$1,K$3,$A11,K$2,K$4,$A$4)</f>
        <v>154146.08000000002</v>
      </c>
      <c r="L11" s="23"/>
      <c r="M11" s="23">
        <f t="shared" si="1"/>
        <v>19112.080000000016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1</v>
      </c>
      <c r="U11" s="70"/>
      <c r="V11" s="67">
        <f>_xll.HPVAL($A$1,V$3,$O$1,V$2,$C$4,$A$4)+_xll.HPVAL($A$1,V$3,$O$2,V$2,$C$4,$A$4)</f>
        <v>1</v>
      </c>
      <c r="W11" s="70"/>
      <c r="X11" s="67">
        <f>_xll.HPVAL($A$1,X$3,$O$1,X$2,$C$4,$A$4)+_xll.HPVAL($A$1,X$3,$O$2,X$2,$C$4,$A$4)</f>
        <v>1</v>
      </c>
      <c r="Y11" s="70"/>
      <c r="Z11" s="67">
        <f>_xll.HPVAL($A$1,Z$3,$O$1,Z$2,$C$4,$A$4)+_xll.HPVAL($A$1,Z$3,$O$2,Z$2,$C$4,$A$4)</f>
        <v>1</v>
      </c>
      <c r="AA11" s="70"/>
      <c r="AB11" s="67">
        <f>_xll.HPVAL($A$1,AB$3,$O$1,AB$2,$C$4,$A$4)+_xll.HPVAL($A$1,AB$3,$O$2,AB$2,$C$4,$A$4)</f>
        <v>1</v>
      </c>
      <c r="AC11" s="70"/>
      <c r="AD11" s="67">
        <f>_xll.HPVAL($A$1,AD$3,$O$1,AD$2,$C$4,$A$4)+_xll.HPVAL($A$1,AD$3,$O$2,AD$2,$C$4,$A$4)</f>
        <v>1</v>
      </c>
      <c r="AE11" s="70"/>
      <c r="AF11" s="67">
        <f>_xll.HPVAL($A$1,AF$3,$O$1,AF$2,$C$4,$A$4)+_xll.HPVAL($A$1,AF$3,$O$2,AF$2,$C$4,$A$4)</f>
        <v>1</v>
      </c>
      <c r="AG11" s="70"/>
      <c r="AH11" s="67">
        <f>_xll.HPVAL($A$1,AH$3,$O$1,AH$2,$C$4,$A$4)+_xll.HPVAL($A$1,AH$3,$O$2,AH$2,$C$4,$A$4)</f>
        <v>1</v>
      </c>
      <c r="AI11" s="70"/>
      <c r="AJ11" s="67">
        <f>_xll.HPVAL($A$1,AJ$3,$O$1,AJ$2,$C$4,$A$4)+_xll.HPVAL($A$1,AJ$3,$O$2,AJ$2,$C$4,$A$4)</f>
        <v>1</v>
      </c>
      <c r="AK11" s="71"/>
      <c r="AL11" s="67">
        <f>_xll.HPVAL($A$1,AL$3,$O$1,AL$2,$C$4,$A$4)+_xll.HPVAL($A$1,AL$3,$O$2,AL$2,$C$4,$A$4)</f>
        <v>1</v>
      </c>
      <c r="AM11" s="70"/>
      <c r="AN11" s="68">
        <f>SUM(P11:AL11)</f>
        <v>10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12528</v>
      </c>
      <c r="D12" s="23"/>
      <c r="E12" s="23">
        <f>_xll.HPVAL($A$1,E$3,$A12,E$2,E$4,$A$4)</f>
        <v>9755</v>
      </c>
      <c r="F12" s="23"/>
      <c r="G12" s="23">
        <f t="shared" si="0"/>
        <v>-2773</v>
      </c>
      <c r="H12" s="23"/>
      <c r="I12" s="23">
        <f>_xll.HPVAL($A$1,I$3,$A12,I$2,I$4,$A$4)</f>
        <v>20142</v>
      </c>
      <c r="J12" s="23"/>
      <c r="K12" s="23">
        <f>_xll.HPVAL($A$1,K$3,$A12,K$2,K$4,$A$4)</f>
        <v>20750</v>
      </c>
      <c r="L12" s="23"/>
      <c r="M12" s="23">
        <f t="shared" si="1"/>
        <v>608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1900</v>
      </c>
      <c r="F13" s="23"/>
      <c r="G13" s="23">
        <f t="shared" si="0"/>
        <v>1900</v>
      </c>
      <c r="H13" s="23"/>
      <c r="I13" s="23">
        <f>_xll.HPVAL($A$1,I$3,$A13,I$2,I$4,$A$4)</f>
        <v>15000</v>
      </c>
      <c r="J13" s="23"/>
      <c r="K13" s="23">
        <f>_xll.HPVAL($A$1,K$3,$A13,K$2,K$4,$A$4)</f>
        <v>15000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27225</v>
      </c>
      <c r="D14" s="23"/>
      <c r="E14" s="23">
        <f>_xll.HPVAL($A$1,E$3,$A14,E$2,E$4,$A$4)-_xll.HPVAL($A$1,E$3,$A25,E$2,E$4,$A$4)</f>
        <v>11660</v>
      </c>
      <c r="F14" s="23"/>
      <c r="G14" s="23">
        <f t="shared" si="0"/>
        <v>-15565</v>
      </c>
      <c r="H14" s="23"/>
      <c r="I14" s="23">
        <f>_xll.HPVAL($A$1,I$3,$A14,I$2,I$4,$A$4)-_xll.HPVAL($A$1,I$3,$A25,I$2,I$4,$A$4)</f>
        <v>41102</v>
      </c>
      <c r="J14" s="23"/>
      <c r="K14" s="23">
        <f>_xll.HPVAL($A$1,K$3,$A14,K$2,K$4,$A$4)-_xll.HPVAL($A$1,K$3,$A25,K$2,K$4,$A$4)</f>
        <v>23320</v>
      </c>
      <c r="L14" s="23"/>
      <c r="M14" s="23">
        <f t="shared" si="1"/>
        <v>-17782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2968</v>
      </c>
      <c r="D15" s="23"/>
      <c r="E15" s="23">
        <f>_xll.HPVAL($A$1,E$3,$A15,E$2,E$4,$A$4)</f>
        <v>3000</v>
      </c>
      <c r="F15" s="23"/>
      <c r="G15" s="23">
        <f t="shared" si="0"/>
        <v>32</v>
      </c>
      <c r="H15" s="23"/>
      <c r="I15" s="23">
        <f>_xll.HPVAL($A$1,I$3,$A15,I$2,I$4,$A$4)</f>
        <v>5676</v>
      </c>
      <c r="J15" s="23"/>
      <c r="K15" s="23">
        <f>_xll.HPVAL($A$1,K$3,$A15,K$2,K$4,$A$4)</f>
        <v>6050</v>
      </c>
      <c r="L15" s="23"/>
      <c r="M15" s="23">
        <f t="shared" si="1"/>
        <v>374</v>
      </c>
      <c r="O15" s="18" t="s">
        <v>13</v>
      </c>
      <c r="P15" s="23">
        <f>_xll.HPVAL($A$1,P$3,$A10,P$2,P$4,$A$4)</f>
        <v>279907</v>
      </c>
      <c r="Q15" s="23"/>
      <c r="R15" s="23">
        <f>_xll.HPVAL($A$1,R$3,$A10,R$2,R$4,$A$4)</f>
        <v>274127</v>
      </c>
      <c r="S15" s="23"/>
      <c r="T15" s="23">
        <f>_xll.HPVAL($A$1,T$3,$A10,T$2,T$4,$A$4)</f>
        <v>256704</v>
      </c>
      <c r="U15" s="23"/>
      <c r="V15" s="23">
        <f>_xll.HPVAL($A$1,V$3,$A10,V$2,V$4,$A$4)</f>
        <v>241502</v>
      </c>
      <c r="W15" s="23"/>
      <c r="X15" s="23">
        <f>_xll.HPVAL($A$1,X$3,$A10,X$2,X$4,$A$4)</f>
        <v>238002</v>
      </c>
      <c r="Y15" s="23"/>
      <c r="Z15" s="23">
        <f>_xll.HPVAL($A$1,Z$3,$A10,Z$2,Z$4,$A$4)</f>
        <v>238002</v>
      </c>
      <c r="AA15" s="23"/>
      <c r="AB15" s="23">
        <f>_xll.HPVAL($A$1,AB$3,$A10,AB$2,AB$4,$A$4)</f>
        <v>250252</v>
      </c>
      <c r="AC15" s="23"/>
      <c r="AD15" s="23">
        <f>_xll.HPVAL($A$1,AD$3,$A10,AD$2,AD$4,$A$4)</f>
        <v>235002</v>
      </c>
      <c r="AE15" s="23"/>
      <c r="AF15" s="23">
        <f>_xll.HPVAL($A$1,AF$3,$A10,AF$2,AF$4,$A$4)</f>
        <v>235002</v>
      </c>
      <c r="AG15" s="23"/>
      <c r="AH15" s="23">
        <f>_xll.HPVAL($A$1,AH$3,$A10,AH$2,AH$4,$A$4)</f>
        <v>247252</v>
      </c>
      <c r="AI15" s="23"/>
      <c r="AJ15" s="23">
        <f>_xll.HPVAL($A$1,AJ$3,$A10,AJ$2,AJ$4,$A$4)</f>
        <v>232002</v>
      </c>
      <c r="AK15" s="23"/>
      <c r="AL15" s="23">
        <f>_xll.HPVAL($A$1,AL$3,$A10,AL$2,AL$4,$A$4)</f>
        <v>232002</v>
      </c>
      <c r="AM15" s="23"/>
      <c r="AN15" s="24">
        <f t="shared" ref="AN15:AN32" si="2">SUM(P15:AL15)</f>
        <v>2959756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116</v>
      </c>
      <c r="D16" s="23"/>
      <c r="E16" s="23">
        <f>_xll.HPVAL($A$1,E$3,$A16,E$2,E$4,$A$4)</f>
        <v>4025</v>
      </c>
      <c r="F16" s="23"/>
      <c r="G16" s="23">
        <f t="shared" si="0"/>
        <v>3909</v>
      </c>
      <c r="H16" s="23"/>
      <c r="I16" s="23">
        <f>_xll.HPVAL($A$1,I$3,$A16,I$2,I$4,$A$4)</f>
        <v>116</v>
      </c>
      <c r="J16" s="23"/>
      <c r="K16" s="23">
        <f>_xll.HPVAL($A$1,K$3,$A16,K$2,K$4,$A$4)</f>
        <v>5550</v>
      </c>
      <c r="L16" s="23"/>
      <c r="M16" s="23">
        <f t="shared" si="1"/>
        <v>5434</v>
      </c>
      <c r="O16" s="18" t="s">
        <v>15</v>
      </c>
      <c r="P16" s="23">
        <f>_xll.HPVAL($A$1,P$3,$A11,P$2,P$4,$A$4)</f>
        <v>77747</v>
      </c>
      <c r="Q16" s="23"/>
      <c r="R16" s="23">
        <f>_xll.HPVAL($A$1,R$3,$A11,R$2,R$4,$A$4)</f>
        <v>57287</v>
      </c>
      <c r="S16" s="23"/>
      <c r="T16" s="23">
        <f>_xll.HPVAL($A$1,T$3,$A11,T$2,T$4,$A$4)</f>
        <v>69996.017333333322</v>
      </c>
      <c r="U16" s="23"/>
      <c r="V16" s="23">
        <f>_xll.HPVAL($A$1,V$3,$A11,V$2,V$4,$A$4)</f>
        <v>65359.116999999969</v>
      </c>
      <c r="W16" s="23"/>
      <c r="X16" s="23">
        <f>_xll.HPVAL($A$1,X$3,$A11,X$2,X$4,$A$4)</f>
        <v>64961.867000000027</v>
      </c>
      <c r="Y16" s="23"/>
      <c r="Z16" s="23">
        <f>_xll.HPVAL($A$1,Z$3,$A11,Z$2,Z$4,$A$4)</f>
        <v>64961.866999999969</v>
      </c>
      <c r="AA16" s="23"/>
      <c r="AB16" s="23">
        <f>_xll.HPVAL($A$1,AB$3,$A11,AB$2,AB$4,$A$4)</f>
        <v>65742.241999999969</v>
      </c>
      <c r="AC16" s="23"/>
      <c r="AD16" s="23">
        <f>_xll.HPVAL($A$1,AD$3,$A11,AD$2,AD$4,$A$4)</f>
        <v>64011.367000000027</v>
      </c>
      <c r="AE16" s="23"/>
      <c r="AF16" s="23">
        <f>_xll.HPVAL($A$1,AF$3,$A11,AF$2,AF$4,$A$4)</f>
        <v>64011.367000000086</v>
      </c>
      <c r="AG16" s="23"/>
      <c r="AH16" s="23">
        <f>_xll.HPVAL($A$1,AH$3,$A11,AH$2,AH$4,$A$4)</f>
        <v>64391.742000000086</v>
      </c>
      <c r="AI16" s="23"/>
      <c r="AJ16" s="23">
        <f>_xll.HPVAL($A$1,AJ$3,$A11,AJ$2,AJ$4,$A$4)</f>
        <v>62660.866999999969</v>
      </c>
      <c r="AK16" s="23"/>
      <c r="AL16" s="23">
        <f>_xll.HPVAL($A$1,AL$3,$A11,AL$2,AL$4,$A$4)</f>
        <v>62660.866999999969</v>
      </c>
      <c r="AM16" s="23"/>
      <c r="AN16" s="24">
        <f t="shared" si="2"/>
        <v>783791.32033333345</v>
      </c>
    </row>
    <row r="17" spans="1:54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7614</v>
      </c>
      <c r="Q17" s="23"/>
      <c r="R17" s="23">
        <f>_xll.HPVAL($A$1,R$3,$A12,R$2,R$4,$A$4)</f>
        <v>12528</v>
      </c>
      <c r="S17" s="23"/>
      <c r="T17" s="23">
        <f>_xll.HPVAL($A$1,T$3,$A12,T$2,T$4,$A$4)</f>
        <v>9630</v>
      </c>
      <c r="U17" s="23"/>
      <c r="V17" s="23">
        <f>_xll.HPVAL($A$1,V$3,$A12,V$2,V$4,$A$4)</f>
        <v>9395</v>
      </c>
      <c r="W17" s="23"/>
      <c r="X17" s="23">
        <f>_xll.HPVAL($A$1,X$3,$A12,X$2,X$4,$A$4)</f>
        <v>9395</v>
      </c>
      <c r="Y17" s="23"/>
      <c r="Z17" s="23">
        <f>_xll.HPVAL($A$1,Z$3,$A12,Z$2,Z$4,$A$4)</f>
        <v>9395</v>
      </c>
      <c r="AA17" s="23"/>
      <c r="AB17" s="23">
        <f>_xll.HPVAL($A$1,AB$3,$A12,AB$2,AB$4,$A$4)</f>
        <v>9255</v>
      </c>
      <c r="AC17" s="23"/>
      <c r="AD17" s="23">
        <f>_xll.HPVAL($A$1,AD$3,$A12,AD$2,AD$4,$A$4)</f>
        <v>9255</v>
      </c>
      <c r="AE17" s="23"/>
      <c r="AF17" s="23">
        <f>_xll.HPVAL($A$1,AF$3,$A12,AF$2,AF$4,$A$4)</f>
        <v>10005</v>
      </c>
      <c r="AG17" s="23"/>
      <c r="AH17" s="23">
        <f>_xll.HPVAL($A$1,AH$3,$A12,AH$2,AH$4,$A$4)</f>
        <v>9580</v>
      </c>
      <c r="AI17" s="23"/>
      <c r="AJ17" s="23">
        <f>_xll.HPVAL($A$1,AJ$3,$A12,AJ$2,AJ$4,$A$4)</f>
        <v>9055</v>
      </c>
      <c r="AK17" s="23"/>
      <c r="AL17" s="23">
        <f>_xll.HPVAL($A$1,AL$3,$A12,AL$2,AL$4,$A$4)</f>
        <v>9415</v>
      </c>
      <c r="AM17" s="23"/>
      <c r="AN17" s="24">
        <f t="shared" si="2"/>
        <v>114522</v>
      </c>
    </row>
    <row r="18" spans="1:54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40</v>
      </c>
      <c r="F18" s="23"/>
      <c r="G18" s="23">
        <f t="shared" si="0"/>
        <v>40</v>
      </c>
      <c r="H18" s="23"/>
      <c r="I18" s="23">
        <f>_xll.HPVAL($A$1,I$3,$A18,I$2,I$4,$A$4)</f>
        <v>0</v>
      </c>
      <c r="J18" s="23"/>
      <c r="K18" s="23">
        <f>_xll.HPVAL($A$1,K$3,$A18,K$2,K$4,$A$4)</f>
        <v>80</v>
      </c>
      <c r="L18" s="23"/>
      <c r="M18" s="23">
        <f t="shared" si="1"/>
        <v>80</v>
      </c>
      <c r="O18" s="18" t="s">
        <v>19</v>
      </c>
      <c r="P18" s="23">
        <f>_xll.HPVAL($A$1,P$3,$A13,P$2,P$4,$A$4)</f>
        <v>15000</v>
      </c>
      <c r="Q18" s="23"/>
      <c r="R18" s="23">
        <f>_xll.HPVAL($A$1,R$3,$A13,R$2,R$4,$A$4)</f>
        <v>0</v>
      </c>
      <c r="S18" s="23"/>
      <c r="T18" s="23">
        <f>_xll.HPVAL($A$1,T$3,$A13,T$2,T$4,$A$4)</f>
        <v>15600</v>
      </c>
      <c r="U18" s="23"/>
      <c r="V18" s="23">
        <f>_xll.HPVAL($A$1,V$3,$A13,V$2,V$4,$A$4)</f>
        <v>1900</v>
      </c>
      <c r="W18" s="23"/>
      <c r="X18" s="23">
        <f>_xll.HPVAL($A$1,X$3,$A13,X$2,X$4,$A$4)</f>
        <v>13100</v>
      </c>
      <c r="Y18" s="23"/>
      <c r="Z18" s="23">
        <f>_xll.HPVAL($A$1,Z$3,$A13,Z$2,Z$4,$A$4)</f>
        <v>14400</v>
      </c>
      <c r="AA18" s="23"/>
      <c r="AB18" s="23">
        <f>_xll.HPVAL($A$1,AB$3,$A13,AB$2,AB$4,$A$4)</f>
        <v>3100</v>
      </c>
      <c r="AC18" s="23"/>
      <c r="AD18" s="23">
        <f>_xll.HPVAL($A$1,AD$3,$A13,AD$2,AD$4,$A$4)</f>
        <v>1900</v>
      </c>
      <c r="AE18" s="23"/>
      <c r="AF18" s="23">
        <f>_xll.HPVAL($A$1,AF$3,$A13,AF$2,AF$4,$A$4)</f>
        <v>5600</v>
      </c>
      <c r="AG18" s="23"/>
      <c r="AH18" s="23">
        <f>_xll.HPVAL($A$1,AH$3,$A13,AH$2,AH$4,$A$4)</f>
        <v>1900</v>
      </c>
      <c r="AI18" s="23"/>
      <c r="AJ18" s="23">
        <f>_xll.HPVAL($A$1,AJ$3,$A13,AJ$2,AJ$4,$A$4)</f>
        <v>3100</v>
      </c>
      <c r="AK18" s="23"/>
      <c r="AL18" s="23">
        <f>_xll.HPVAL($A$1,AL$3,$A13,AL$2,AL$4,$A$4)</f>
        <v>4400</v>
      </c>
      <c r="AM18" s="23"/>
      <c r="AN18" s="24">
        <f t="shared" si="2"/>
        <v>80000</v>
      </c>
    </row>
    <row r="19" spans="1:54" s="12" customFormat="1" ht="18" customHeight="1">
      <c r="A19" s="12" t="s">
        <v>30</v>
      </c>
      <c r="B19" s="18" t="s">
        <v>31</v>
      </c>
      <c r="C19" s="23">
        <f>_xll.HPVAL($A$1,C$3,$A19,C$2,C$4,$A$4)</f>
        <v>873</v>
      </c>
      <c r="D19" s="23"/>
      <c r="E19" s="23">
        <f>_xll.HPVAL($A$1,E$3,$A19,E$2,E$4,$A$4)</f>
        <v>2430</v>
      </c>
      <c r="F19" s="23"/>
      <c r="G19" s="23">
        <f t="shared" si="0"/>
        <v>1557</v>
      </c>
      <c r="H19" s="23"/>
      <c r="I19" s="23">
        <f>_xll.HPVAL($A$1,I$3,$A19,I$2,I$4,$A$4)</f>
        <v>2190</v>
      </c>
      <c r="J19" s="23"/>
      <c r="K19" s="23">
        <f>_xll.HPVAL($A$1,K$3,$A19,K$2,K$4,$A$4)</f>
        <v>4860</v>
      </c>
      <c r="L19" s="23"/>
      <c r="M19" s="23">
        <f t="shared" si="1"/>
        <v>2670</v>
      </c>
      <c r="O19" s="18" t="s">
        <v>21</v>
      </c>
      <c r="P19" s="23">
        <f>_xll.HPVAL($A$1,P$3,$A14,P$2,P$4,$A$4)-_xll.HPVAL($A$1,P$3,$A25,P$2,P$4,$A$4)</f>
        <v>13877</v>
      </c>
      <c r="Q19" s="23"/>
      <c r="R19" s="23">
        <f>_xll.HPVAL($A$1,R$3,$A14,R$2,R$4,$A$4)-_xll.HPVAL($A$1,R$3,$A25,R$2,R$4,$A$4)</f>
        <v>27225</v>
      </c>
      <c r="S19" s="23"/>
      <c r="T19" s="23">
        <f>_xll.HPVAL($A$1,T$3,$A14,T$2,T$4,$A$4)-_xll.HPVAL($A$1,T$3,$A25,T$2,T$4,$A$4)</f>
        <v>11660</v>
      </c>
      <c r="U19" s="23"/>
      <c r="V19" s="23">
        <f>_xll.HPVAL($A$1,V$3,$A14,V$2,V$4,$A$4)-_xll.HPVAL($A$1,V$3,$A25,V$2,V$4,$A$4)</f>
        <v>11660</v>
      </c>
      <c r="W19" s="23"/>
      <c r="X19" s="23">
        <f>_xll.HPVAL($A$1,X$3,$A14,X$2,X$4,$A$4)-_xll.HPVAL($A$1,X$3,$A25,X$2,X$4,$A$4)</f>
        <v>5100</v>
      </c>
      <c r="Y19" s="23"/>
      <c r="Z19" s="23">
        <f>_xll.HPVAL($A$1,Z$3,$A14,Z$2,Z$4,$A$4)-_xll.HPVAL($A$1,Z$3,$A25,Z$2,Z$4,$A$4)</f>
        <v>5100</v>
      </c>
      <c r="AA19" s="23"/>
      <c r="AB19" s="23">
        <f>_xll.HPVAL($A$1,AB$3,$A14,AB$2,AB$4,$A$4)-_xll.HPVAL($A$1,AB$3,$A25,AB$2,AB$4,$A$4)</f>
        <v>5100</v>
      </c>
      <c r="AC19" s="23"/>
      <c r="AD19" s="23">
        <f>_xll.HPVAL($A$1,AD$3,$A14,AD$2,AD$4,$A$4)-_xll.HPVAL($A$1,AD$3,$A25,AD$2,AD$4,$A$4)</f>
        <v>5100</v>
      </c>
      <c r="AE19" s="23"/>
      <c r="AF19" s="23">
        <f>_xll.HPVAL($A$1,AF$3,$A14,AF$2,AF$4,$A$4)-_xll.HPVAL($A$1,AF$3,$A25,AF$2,AF$4,$A$4)</f>
        <v>5100</v>
      </c>
      <c r="AG19" s="23"/>
      <c r="AH19" s="23">
        <f>_xll.HPVAL($A$1,AH$3,$A14,AH$2,AH$4,$A$4)-_xll.HPVAL($A$1,AH$3,$A25,AH$2,AH$4,$A$4)</f>
        <v>5100</v>
      </c>
      <c r="AI19" s="23"/>
      <c r="AJ19" s="23">
        <f>_xll.HPVAL($A$1,AJ$3,$A14,AJ$2,AJ$4,$A$4)-_xll.HPVAL($A$1,AJ$3,$A25,AJ$2,AJ$4,$A$4)</f>
        <v>5100</v>
      </c>
      <c r="AK19" s="23"/>
      <c r="AL19" s="23">
        <f>_xll.HPVAL($A$1,AL$3,$A14,AL$2,AL$4,$A$4)-_xll.HPVAL($A$1,AL$3,$A25,AL$2,AL$4,$A$4)</f>
        <v>5100</v>
      </c>
      <c r="AM19" s="23"/>
      <c r="AN19" s="24">
        <f t="shared" si="2"/>
        <v>105222</v>
      </c>
    </row>
    <row r="20" spans="1:54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2708</v>
      </c>
      <c r="Q20" s="23"/>
      <c r="R20" s="23">
        <f>_xll.HPVAL($A$1,R$3,$A15,R$2,R$4,$A$4)</f>
        <v>2968</v>
      </c>
      <c r="S20" s="23"/>
      <c r="T20" s="23">
        <f>_xll.HPVAL($A$1,T$3,$A15,T$2,T$4,$A$4)</f>
        <v>2975</v>
      </c>
      <c r="U20" s="23"/>
      <c r="V20" s="23">
        <f>_xll.HPVAL($A$1,V$3,$A15,V$2,V$4,$A$4)</f>
        <v>2955</v>
      </c>
      <c r="W20" s="23"/>
      <c r="X20" s="23">
        <f>_xll.HPVAL($A$1,X$3,$A15,X$2,X$4,$A$4)</f>
        <v>2955</v>
      </c>
      <c r="Y20" s="23"/>
      <c r="Z20" s="23">
        <f>_xll.HPVAL($A$1,Z$3,$A15,Z$2,Z$4,$A$4)</f>
        <v>2955</v>
      </c>
      <c r="AA20" s="23"/>
      <c r="AB20" s="23">
        <f>_xll.HPVAL($A$1,AB$3,$A15,AB$2,AB$4,$A$4)</f>
        <v>2955</v>
      </c>
      <c r="AC20" s="23"/>
      <c r="AD20" s="23">
        <f>_xll.HPVAL($A$1,AD$3,$A15,AD$2,AD$4,$A$4)</f>
        <v>2955</v>
      </c>
      <c r="AE20" s="23"/>
      <c r="AF20" s="23">
        <f>_xll.HPVAL($A$1,AF$3,$A15,AF$2,AF$4,$A$4)</f>
        <v>2955</v>
      </c>
      <c r="AG20" s="23"/>
      <c r="AH20" s="23">
        <f>_xll.HPVAL($A$1,AH$3,$A15,AH$2,AH$4,$A$4)</f>
        <v>2955</v>
      </c>
      <c r="AI20" s="23"/>
      <c r="AJ20" s="23">
        <f>_xll.HPVAL($A$1,AJ$3,$A15,AJ$2,AJ$4,$A$4)</f>
        <v>2955</v>
      </c>
      <c r="AK20" s="23"/>
      <c r="AL20" s="23">
        <f>_xll.HPVAL($A$1,AL$3,$A15,AL$2,AL$4,$A$4)</f>
        <v>2955</v>
      </c>
      <c r="AM20" s="23"/>
      <c r="AN20" s="24">
        <f t="shared" si="2"/>
        <v>35246</v>
      </c>
    </row>
    <row r="21" spans="1:54" s="12" customFormat="1" ht="18" customHeight="1">
      <c r="A21" s="12" t="s">
        <v>68</v>
      </c>
      <c r="B21" s="18" t="s">
        <v>66</v>
      </c>
      <c r="C21" s="23">
        <f>_xll.HPVAL($A$1,C$3,$A21,C$2,C$4,$A$4)</f>
        <v>19607</v>
      </c>
      <c r="D21" s="23"/>
      <c r="E21" s="23">
        <f>_xll.HPVAL($A$1,E$3,$A21,E$2,E$4,$A$4)</f>
        <v>30958</v>
      </c>
      <c r="F21" s="23"/>
      <c r="G21" s="23">
        <f t="shared" si="0"/>
        <v>11351</v>
      </c>
      <c r="H21" s="23"/>
      <c r="I21" s="23">
        <f>_xll.HPVAL($A$1,I$3,$A21,I$2,I$4,$A$4)</f>
        <v>37809</v>
      </c>
      <c r="J21" s="23"/>
      <c r="K21" s="23">
        <f>_xll.HPVAL($A$1,K$3,$A21,K$2,K$4,$A$4)</f>
        <v>61916</v>
      </c>
      <c r="L21" s="23"/>
      <c r="M21" s="23">
        <f t="shared" si="1"/>
        <v>24107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116</v>
      </c>
      <c r="S21" s="23"/>
      <c r="T21" s="23">
        <f>_xll.HPVAL($A$1,T$3,$A16,T$2,T$4,$A$4)</f>
        <v>1525</v>
      </c>
      <c r="U21" s="23"/>
      <c r="V21" s="23">
        <f>_xll.HPVAL($A$1,V$3,$A16,V$2,V$4,$A$4)</f>
        <v>1525</v>
      </c>
      <c r="W21" s="23"/>
      <c r="X21" s="23">
        <f>_xll.HPVAL($A$1,X$3,$A16,X$2,X$4,$A$4)</f>
        <v>1525</v>
      </c>
      <c r="Y21" s="23"/>
      <c r="Z21" s="23">
        <f>_xll.HPVAL($A$1,Z$3,$A16,Z$2,Z$4,$A$4)</f>
        <v>1525</v>
      </c>
      <c r="AA21" s="23"/>
      <c r="AB21" s="23">
        <f>_xll.HPVAL($A$1,AB$3,$A16,AB$2,AB$4,$A$4)</f>
        <v>21525</v>
      </c>
      <c r="AC21" s="23"/>
      <c r="AD21" s="23">
        <f>_xll.HPVAL($A$1,AD$3,$A16,AD$2,AD$4,$A$4)</f>
        <v>1525</v>
      </c>
      <c r="AE21" s="23"/>
      <c r="AF21" s="23">
        <f>_xll.HPVAL($A$1,AF$3,$A16,AF$2,AF$4,$A$4)</f>
        <v>1525</v>
      </c>
      <c r="AG21" s="23"/>
      <c r="AH21" s="23">
        <f>_xll.HPVAL($A$1,AH$3,$A16,AH$2,AH$4,$A$4)</f>
        <v>1525</v>
      </c>
      <c r="AI21" s="23"/>
      <c r="AJ21" s="23">
        <f>_xll.HPVAL($A$1,AJ$3,$A16,AJ$2,AJ$4,$A$4)</f>
        <v>1525</v>
      </c>
      <c r="AK21" s="23"/>
      <c r="AL21" s="23">
        <f>_xll.HPVAL($A$1,AL$3,$A16,AL$2,AL$4,$A$4)</f>
        <v>4025</v>
      </c>
      <c r="AM21" s="23"/>
      <c r="AN21" s="24">
        <f t="shared" si="2"/>
        <v>37866</v>
      </c>
    </row>
    <row r="22" spans="1:54" s="12" customFormat="1" ht="18" customHeight="1">
      <c r="A22" s="12" t="s">
        <v>69</v>
      </c>
      <c r="B22" s="18" t="s">
        <v>67</v>
      </c>
      <c r="C22" s="23">
        <f>_xll.HPVAL($A$1,C$3,$A22,C$2,C$4,$A$4)</f>
        <v>20077</v>
      </c>
      <c r="D22" s="23"/>
      <c r="E22" s="23">
        <f>_xll.HPVAL($A$1,E$3,$A22,E$2,E$4,$A$4)</f>
        <v>21072</v>
      </c>
      <c r="F22" s="23"/>
      <c r="G22" s="23">
        <f t="shared" si="0"/>
        <v>995</v>
      </c>
      <c r="H22" s="23"/>
      <c r="I22" s="23">
        <f>_xll.HPVAL($A$1,I$3,$A22,I$2,I$4,$A$4)</f>
        <v>44788</v>
      </c>
      <c r="J22" s="23"/>
      <c r="K22" s="23">
        <f>_xll.HPVAL($A$1,K$3,$A22,K$2,K$4,$A$4)</f>
        <v>42144</v>
      </c>
      <c r="L22" s="23"/>
      <c r="M22" s="23">
        <f t="shared" si="1"/>
        <v>-2644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54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3798</v>
      </c>
      <c r="D23" s="23"/>
      <c r="E23" s="23">
        <f>_xll.HPVAL($A$1,E$3,$A23,E$2,E$4,$A$4)-_xll.HPVAL($A$1,E$3,$A29,E$2,E$4,$A$4)</f>
        <v>1050</v>
      </c>
      <c r="F23" s="23"/>
      <c r="G23" s="23">
        <f t="shared" si="0"/>
        <v>-2748</v>
      </c>
      <c r="H23" s="23"/>
      <c r="I23" s="23">
        <f>_xll.HPVAL($A$1,I$3,$A23,I$2,I$4,$A$4)-_xll.HPVAL($A$1,I$3,$A29,I$2,I$4,$A$4)</f>
        <v>6330</v>
      </c>
      <c r="J23" s="23"/>
      <c r="K23" s="23">
        <f>_xll.HPVAL($A$1,K$3,$A23,K$2,K$4,$A$4)-_xll.HPVAL($A$1,K$3,$A29,K$2,K$4,$A$4)</f>
        <v>2100</v>
      </c>
      <c r="L23" s="23"/>
      <c r="M23" s="23">
        <f t="shared" si="1"/>
        <v>-4230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40</v>
      </c>
      <c r="U23" s="23"/>
      <c r="V23" s="23">
        <f>_xll.HPVAL($A$1,V$3,$A18,V$2,V$4,$A$4)</f>
        <v>40</v>
      </c>
      <c r="W23" s="23"/>
      <c r="X23" s="23">
        <f>_xll.HPVAL($A$1,X$3,$A18,X$2,X$4,$A$4)</f>
        <v>40</v>
      </c>
      <c r="Y23" s="23"/>
      <c r="Z23" s="23">
        <f>_xll.HPVAL($A$1,Z$3,$A18,Z$2,Z$4,$A$4)</f>
        <v>40</v>
      </c>
      <c r="AA23" s="23"/>
      <c r="AB23" s="23">
        <f>_xll.HPVAL($A$1,AB$3,$A18,AB$2,AB$4,$A$4)</f>
        <v>40</v>
      </c>
      <c r="AC23" s="23"/>
      <c r="AD23" s="23">
        <f>_xll.HPVAL($A$1,AD$3,$A18,AD$2,AD$4,$A$4)</f>
        <v>40</v>
      </c>
      <c r="AE23" s="23"/>
      <c r="AF23" s="23">
        <f>_xll.HPVAL($A$1,AF$3,$A18,AF$2,AF$4,$A$4)</f>
        <v>40</v>
      </c>
      <c r="AG23" s="23"/>
      <c r="AH23" s="23">
        <f>_xll.HPVAL($A$1,AH$3,$A18,AH$2,AH$4,$A$4)</f>
        <v>40</v>
      </c>
      <c r="AI23" s="23"/>
      <c r="AJ23" s="23">
        <f>_xll.HPVAL($A$1,AJ$3,$A18,AJ$2,AJ$4,$A$4)</f>
        <v>40</v>
      </c>
      <c r="AK23" s="23"/>
      <c r="AL23" s="23">
        <f>_xll.HPVAL($A$1,AL$3,$A18,AL$2,AL$4,$A$4)</f>
        <v>40</v>
      </c>
      <c r="AM23" s="23"/>
      <c r="AN23" s="24">
        <f t="shared" si="2"/>
        <v>400</v>
      </c>
    </row>
    <row r="24" spans="1:54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1317</v>
      </c>
      <c r="Q24" s="23"/>
      <c r="R24" s="23">
        <f>_xll.HPVAL($A$1,R$3,$A19,R$2,R$4,$A$4)</f>
        <v>873</v>
      </c>
      <c r="S24" s="23"/>
      <c r="T24" s="23">
        <f>_xll.HPVAL($A$1,T$3,$A19,T$2,T$4,$A$4)</f>
        <v>2430</v>
      </c>
      <c r="U24" s="23"/>
      <c r="V24" s="23">
        <f>_xll.HPVAL($A$1,V$3,$A19,V$2,V$4,$A$4)</f>
        <v>430</v>
      </c>
      <c r="W24" s="23"/>
      <c r="X24" s="23">
        <f>_xll.HPVAL($A$1,X$3,$A19,X$2,X$4,$A$4)</f>
        <v>430</v>
      </c>
      <c r="Y24" s="23"/>
      <c r="Z24" s="23">
        <f>_xll.HPVAL($A$1,Z$3,$A19,Z$2,Z$4,$A$4)</f>
        <v>430</v>
      </c>
      <c r="AA24" s="23"/>
      <c r="AB24" s="23">
        <f>_xll.HPVAL($A$1,AB$3,$A19,AB$2,AB$4,$A$4)</f>
        <v>430</v>
      </c>
      <c r="AC24" s="23"/>
      <c r="AD24" s="23">
        <f>_xll.HPVAL($A$1,AD$3,$A19,AD$2,AD$4,$A$4)</f>
        <v>430</v>
      </c>
      <c r="AE24" s="23"/>
      <c r="AF24" s="23">
        <f>_xll.HPVAL($A$1,AF$3,$A19,AF$2,AF$4,$A$4)</f>
        <v>430</v>
      </c>
      <c r="AG24" s="23"/>
      <c r="AH24" s="23">
        <f>_xll.HPVAL($A$1,AH$3,$A19,AH$2,AH$4,$A$4)</f>
        <v>430</v>
      </c>
      <c r="AI24" s="23"/>
      <c r="AJ24" s="23">
        <f>_xll.HPVAL($A$1,AJ$3,$A19,AJ$2,AJ$4,$A$4)</f>
        <v>430</v>
      </c>
      <c r="AK24" s="23"/>
      <c r="AL24" s="23">
        <f>_xll.HPVAL($A$1,AL$3,$A19,AL$2,AL$4,$A$4)</f>
        <v>430</v>
      </c>
      <c r="AM24" s="23"/>
      <c r="AN24" s="24">
        <f t="shared" si="2"/>
        <v>8490</v>
      </c>
    </row>
    <row r="25" spans="1:54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54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18202</v>
      </c>
      <c r="Q26" s="23"/>
      <c r="R26" s="23">
        <f>_xll.HPVAL($A$1,R$3,$A21,R$2,R$4,$A$4)</f>
        <v>19607</v>
      </c>
      <c r="S26" s="23"/>
      <c r="T26" s="23">
        <f>_xll.HPVAL($A$1,T$3,$A21,T$2,T$4,$A$4)</f>
        <v>30958</v>
      </c>
      <c r="U26" s="23"/>
      <c r="V26" s="23">
        <f>_xll.HPVAL($A$1,V$3,$A21,V$2,V$4,$A$4)</f>
        <v>30958</v>
      </c>
      <c r="W26" s="23"/>
      <c r="X26" s="23">
        <f>_xll.HPVAL($A$1,X$3,$A21,X$2,X$4,$A$4)</f>
        <v>30958</v>
      </c>
      <c r="Y26" s="23"/>
      <c r="Z26" s="23">
        <f>_xll.HPVAL($A$1,Z$3,$A21,Z$2,Z$4,$A$4)</f>
        <v>30958</v>
      </c>
      <c r="AA26" s="23"/>
      <c r="AB26" s="23">
        <f>_xll.HPVAL($A$1,AB$3,$A21,AB$2,AB$4,$A$4)</f>
        <v>30958</v>
      </c>
      <c r="AC26" s="23"/>
      <c r="AD26" s="23">
        <f>_xll.HPVAL($A$1,AD$3,$A21,AD$2,AD$4,$A$4)</f>
        <v>30958</v>
      </c>
      <c r="AE26" s="23"/>
      <c r="AF26" s="23">
        <f>_xll.HPVAL($A$1,AF$3,$A21,AF$2,AF$4,$A$4)</f>
        <v>30958</v>
      </c>
      <c r="AG26" s="23"/>
      <c r="AH26" s="23">
        <f>_xll.HPVAL($A$1,AH$3,$A21,AH$2,AH$4,$A$4)</f>
        <v>30958</v>
      </c>
      <c r="AI26" s="23"/>
      <c r="AJ26" s="23">
        <f>_xll.HPVAL($A$1,AJ$3,$A21,AJ$2,AJ$4,$A$4)</f>
        <v>30958</v>
      </c>
      <c r="AK26" s="23"/>
      <c r="AL26" s="23">
        <f>_xll.HPVAL($A$1,AL$3,$A21,AL$2,AL$4,$A$4)</f>
        <v>30958</v>
      </c>
      <c r="AM26" s="23"/>
      <c r="AN26" s="24">
        <f t="shared" si="2"/>
        <v>347389</v>
      </c>
    </row>
    <row r="27" spans="1:54" s="12" customFormat="1" ht="18" customHeight="1">
      <c r="B27" s="21" t="s">
        <v>40</v>
      </c>
      <c r="C27" s="23">
        <f>SUM(C10:C26)</f>
        <v>418606</v>
      </c>
      <c r="D27" s="23"/>
      <c r="E27" s="23">
        <f>SUM(E10:E26)</f>
        <v>427328.58400000003</v>
      </c>
      <c r="F27" s="23"/>
      <c r="G27" s="23">
        <f t="shared" si="0"/>
        <v>8722.5840000000317</v>
      </c>
      <c r="H27" s="23"/>
      <c r="I27" s="23">
        <f>SUM(I10:I26)</f>
        <v>862221</v>
      </c>
      <c r="J27" s="23"/>
      <c r="K27" s="23">
        <f>SUM(K10:K26)</f>
        <v>939396.08000000007</v>
      </c>
      <c r="L27" s="23"/>
      <c r="M27" s="23">
        <f t="shared" si="1"/>
        <v>77175.080000000075</v>
      </c>
      <c r="O27" s="18" t="s">
        <v>67</v>
      </c>
      <c r="P27" s="23">
        <f>_xll.HPVAL($A$1,P$3,$A22,P$2,P$4,$A$4)</f>
        <v>24711</v>
      </c>
      <c r="Q27" s="23"/>
      <c r="R27" s="23">
        <f>_xll.HPVAL($A$1,R$3,$A22,R$2,R$4,$A$4)</f>
        <v>20077</v>
      </c>
      <c r="S27" s="23"/>
      <c r="T27" s="23">
        <f>_xll.HPVAL($A$1,T$3,$A22,T$2,T$4,$A$4)</f>
        <v>21072</v>
      </c>
      <c r="U27" s="23"/>
      <c r="V27" s="23">
        <f>_xll.HPVAL($A$1,V$3,$A22,V$2,V$4,$A$4)</f>
        <v>21072</v>
      </c>
      <c r="W27" s="23"/>
      <c r="X27" s="23">
        <f>_xll.HPVAL($A$1,X$3,$A22,X$2,X$4,$A$4)</f>
        <v>21072</v>
      </c>
      <c r="Y27" s="23"/>
      <c r="Z27" s="23">
        <f>_xll.HPVAL($A$1,Z$3,$A22,Z$2,Z$4,$A$4)</f>
        <v>21072</v>
      </c>
      <c r="AA27" s="23"/>
      <c r="AB27" s="23">
        <f>_xll.HPVAL($A$1,AB$3,$A22,AB$2,AB$4,$A$4)</f>
        <v>21072</v>
      </c>
      <c r="AC27" s="23"/>
      <c r="AD27" s="23">
        <f>_xll.HPVAL($A$1,AD$3,$A22,AD$2,AD$4,$A$4)</f>
        <v>21072</v>
      </c>
      <c r="AE27" s="23"/>
      <c r="AF27" s="23">
        <f>_xll.HPVAL($A$1,AF$3,$A22,AF$2,AF$4,$A$4)</f>
        <v>21072</v>
      </c>
      <c r="AG27" s="23"/>
      <c r="AH27" s="23">
        <f>_xll.HPVAL($A$1,AH$3,$A22,AH$2,AH$4,$A$4)</f>
        <v>21072</v>
      </c>
      <c r="AI27" s="23"/>
      <c r="AJ27" s="23">
        <f>_xll.HPVAL($A$1,AJ$3,$A22,AJ$2,AJ$4,$A$4)</f>
        <v>21072</v>
      </c>
      <c r="AK27" s="23"/>
      <c r="AL27" s="23">
        <f>_xll.HPVAL($A$1,AL$3,$A22,AL$2,AL$4,$A$4)</f>
        <v>21072</v>
      </c>
      <c r="AM27" s="23"/>
      <c r="AN27" s="24">
        <f t="shared" si="2"/>
        <v>255508</v>
      </c>
    </row>
    <row r="28" spans="1:54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2532</v>
      </c>
      <c r="Q28" s="23"/>
      <c r="R28" s="23">
        <f>_xll.HPVAL($A$1,R$3,$A23,R$2,R$4,$A$4)-_xll.HPVAL($A$1,R$3,$A29,R$2,R$4,$A$4)</f>
        <v>3798</v>
      </c>
      <c r="S28" s="23"/>
      <c r="T28" s="23">
        <f>_xll.HPVAL($A$1,T$3,$A23,T$2,T$4,$A$4)-_xll.HPVAL($A$1,T$3,$A29,T$2,T$4,$A$4)</f>
        <v>1050</v>
      </c>
      <c r="U28" s="23"/>
      <c r="V28" s="23">
        <f>_xll.HPVAL($A$1,V$3,$A23,V$2,V$4,$A$4)-_xll.HPVAL($A$1,V$3,$A29,V$2,V$4,$A$4)</f>
        <v>1050</v>
      </c>
      <c r="W28" s="23"/>
      <c r="X28" s="23">
        <f>_xll.HPVAL($A$1,X$3,$A23,X$2,X$4,$A$4)-_xll.HPVAL($A$1,X$3,$A29,X$2,X$4,$A$4)</f>
        <v>1050</v>
      </c>
      <c r="Y28" s="23"/>
      <c r="Z28" s="23">
        <f>_xll.HPVAL($A$1,Z$3,$A23,Z$2,Z$4,$A$4)-_xll.HPVAL($A$1,Z$3,$A29,Z$2,Z$4,$A$4)</f>
        <v>1050</v>
      </c>
      <c r="AA28" s="23"/>
      <c r="AB28" s="23">
        <f>_xll.HPVAL($A$1,AB$3,$A23,AB$2,AB$4,$A$4)-_xll.HPVAL($A$1,AB$3,$A29,AB$2,AB$4,$A$4)</f>
        <v>1050</v>
      </c>
      <c r="AC28" s="23"/>
      <c r="AD28" s="23">
        <f>_xll.HPVAL($A$1,AD$3,$A23,AD$2,AD$4,$A$4)-_xll.HPVAL($A$1,AD$3,$A29,AD$2,AD$4,$A$4)</f>
        <v>1050</v>
      </c>
      <c r="AE28" s="23"/>
      <c r="AF28" s="23">
        <f>_xll.HPVAL($A$1,AF$3,$A23,AF$2,AF$4,$A$4)-_xll.HPVAL($A$1,AF$3,$A29,AF$2,AF$4,$A$4)</f>
        <v>1050</v>
      </c>
      <c r="AG28" s="23"/>
      <c r="AH28" s="23">
        <f>_xll.HPVAL($A$1,AH$3,$A23,AH$2,AH$4,$A$4)-_xll.HPVAL($A$1,AH$3,$A29,AH$2,AH$4,$A$4)</f>
        <v>1050</v>
      </c>
      <c r="AI28" s="23"/>
      <c r="AJ28" s="23">
        <f>_xll.HPVAL($A$1,AJ$3,$A23,AJ$2,AJ$4,$A$4)-_xll.HPVAL($A$1,AJ$3,$A29,AJ$2,AJ$4,$A$4)</f>
        <v>1050</v>
      </c>
      <c r="AK28" s="23"/>
      <c r="AL28" s="23">
        <f>_xll.HPVAL($A$1,AL$3,$A23,AL$2,AL$4,$A$4)-_xll.HPVAL($A$1,AL$3,$A29,AL$2,AL$4,$A$4)</f>
        <v>1050</v>
      </c>
      <c r="AM28" s="23"/>
      <c r="AN28" s="24">
        <f t="shared" si="2"/>
        <v>16830</v>
      </c>
    </row>
    <row r="29" spans="1:54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54" s="12" customFormat="1" ht="18" customHeight="1">
      <c r="B31" s="21" t="s">
        <v>42</v>
      </c>
      <c r="C31" s="24">
        <f>C27+C29</f>
        <v>418606</v>
      </c>
      <c r="D31" s="24"/>
      <c r="E31" s="24">
        <f>E27+E29</f>
        <v>427328.58400000003</v>
      </c>
      <c r="F31" s="24"/>
      <c r="G31" s="24">
        <f>E31-C31</f>
        <v>8722.5840000000317</v>
      </c>
      <c r="H31" s="24"/>
      <c r="I31" s="24">
        <f>I27+I29</f>
        <v>862221</v>
      </c>
      <c r="J31" s="24"/>
      <c r="K31" s="24">
        <f>K27+K29</f>
        <v>939396.08000000007</v>
      </c>
      <c r="L31" s="24"/>
      <c r="M31" s="24">
        <f>K31-I31</f>
        <v>77175.080000000075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54" ht="14.25" customHeight="1">
      <c r="O32" s="21" t="s">
        <v>40</v>
      </c>
      <c r="P32" s="23">
        <f>SUM(P15:P31)</f>
        <v>443615</v>
      </c>
      <c r="Q32" s="24"/>
      <c r="R32" s="23">
        <f>SUM(R15:R31)</f>
        <v>418606</v>
      </c>
      <c r="S32" s="24"/>
      <c r="T32" s="23">
        <f>SUM(T15:T31)</f>
        <v>423640.01733333332</v>
      </c>
      <c r="U32" s="24"/>
      <c r="V32" s="23">
        <f>SUM(V15:V31)</f>
        <v>387846.11699999997</v>
      </c>
      <c r="W32" s="24"/>
      <c r="X32" s="23">
        <f>SUM(X15:X31)</f>
        <v>388588.86700000003</v>
      </c>
      <c r="Y32" s="24"/>
      <c r="Z32" s="23">
        <f>SUM(Z15:Z31)</f>
        <v>389888.86699999997</v>
      </c>
      <c r="AA32" s="24"/>
      <c r="AB32" s="23">
        <f>SUM(AB15:AB31)</f>
        <v>411479.24199999997</v>
      </c>
      <c r="AC32" s="24"/>
      <c r="AD32" s="23">
        <f>SUM(AD15:AD31)</f>
        <v>373298.36700000003</v>
      </c>
      <c r="AE32" s="24"/>
      <c r="AF32" s="23">
        <f>SUM(AF15:AF31)</f>
        <v>377748.36700000009</v>
      </c>
      <c r="AG32" s="24"/>
      <c r="AH32" s="23">
        <f>SUM(AH15:AH31)</f>
        <v>386253.74200000009</v>
      </c>
      <c r="AI32" s="24"/>
      <c r="AJ32" s="23">
        <f>SUM(AJ15:AJ31)</f>
        <v>369947.86699999997</v>
      </c>
      <c r="AK32" s="24"/>
      <c r="AL32" s="23">
        <f>SUM(AL15:AL31)</f>
        <v>374107.86699999997</v>
      </c>
      <c r="AM32" s="24"/>
      <c r="AN32" s="24">
        <f t="shared" si="2"/>
        <v>4745020.3203333337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443615</v>
      </c>
      <c r="Q36" s="24"/>
      <c r="R36" s="24">
        <f>R32+R34</f>
        <v>418606</v>
      </c>
      <c r="S36" s="24"/>
      <c r="T36" s="24">
        <f>T32+T34</f>
        <v>423640.01733333332</v>
      </c>
      <c r="U36" s="24"/>
      <c r="V36" s="24">
        <f>V32+V34</f>
        <v>387846.11699999997</v>
      </c>
      <c r="W36" s="24"/>
      <c r="X36" s="24">
        <f>X32+X34</f>
        <v>388588.86700000003</v>
      </c>
      <c r="Y36" s="24"/>
      <c r="Z36" s="24">
        <f>Z32+Z34</f>
        <v>389888.86699999997</v>
      </c>
      <c r="AA36" s="24"/>
      <c r="AB36" s="24">
        <f>AB32+AB34</f>
        <v>411479.24199999997</v>
      </c>
      <c r="AC36" s="24"/>
      <c r="AD36" s="24">
        <f>AD32+AD34</f>
        <v>373298.36700000003</v>
      </c>
      <c r="AE36" s="24"/>
      <c r="AF36" s="24">
        <f>AF32+AF34</f>
        <v>377748.36700000009</v>
      </c>
      <c r="AG36" s="24"/>
      <c r="AH36" s="24">
        <f>AH32+AH34</f>
        <v>386253.74200000009</v>
      </c>
      <c r="AI36" s="24"/>
      <c r="AJ36" s="24">
        <f>AJ32+AJ34</f>
        <v>369947.86699999997</v>
      </c>
      <c r="AK36" s="24"/>
      <c r="AL36" s="24">
        <f>AL32+AL34</f>
        <v>374107.86699999997</v>
      </c>
      <c r="AM36" s="24"/>
      <c r="AN36" s="24">
        <f>AN32+AN34</f>
        <v>4745020.3203333337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D34" sqref="D34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104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IF(Input!$D$3&gt;='0688'!P$2,"Actual","Plan")</f>
        <v>Actual</v>
      </c>
      <c r="Q8" s="20"/>
      <c r="R8" s="19" t="str">
        <f>IF(Input!$D$3&gt;='0688'!R$2,"Actual","Plan")</f>
        <v>Actual</v>
      </c>
      <c r="S8" s="20"/>
      <c r="T8" s="19" t="str">
        <f>IF(Input!$D$3&gt;='0688'!T$2,"Actual","Plan")</f>
        <v>Plan</v>
      </c>
      <c r="U8" s="20"/>
      <c r="V8" s="19" t="str">
        <f>IF(Input!$D$3&gt;='0688'!V$2,"Actual","Plan")</f>
        <v>Plan</v>
      </c>
      <c r="W8" s="20"/>
      <c r="X8" s="19" t="str">
        <f>IF(Input!$D$3&gt;='0688'!X$2,"Actual","Plan")</f>
        <v>Plan</v>
      </c>
      <c r="Y8" s="20"/>
      <c r="Z8" s="19" t="str">
        <f>IF(Input!$D$3&gt;='0688'!Z$2,"Actual","Plan")</f>
        <v>Plan</v>
      </c>
      <c r="AA8" s="20"/>
      <c r="AB8" s="19" t="str">
        <f>IF(Input!$D$3&gt;='0688'!AB$2,"Actual","Plan")</f>
        <v>Plan</v>
      </c>
      <c r="AC8" s="20"/>
      <c r="AD8" s="19" t="str">
        <f>IF(Input!$D$3&gt;='0688'!AD$2,"Actual","Plan")</f>
        <v>Plan</v>
      </c>
      <c r="AE8" s="20"/>
      <c r="AF8" s="19" t="str">
        <f>IF(Input!$D$3&gt;='0688'!AF$2,"Actual","Plan")</f>
        <v>Plan</v>
      </c>
      <c r="AG8" s="20"/>
      <c r="AH8" s="19" t="str">
        <f>IF(Input!$D$3&gt;='0688'!AH$2,"Actual","Plan")</f>
        <v>Plan</v>
      </c>
      <c r="AI8" s="20"/>
      <c r="AJ8" s="19" t="str">
        <f>IF(Input!$D$3&gt;='0688'!AJ$2,"Actual","Plan")</f>
        <v>Plan</v>
      </c>
      <c r="AK8" s="20"/>
      <c r="AL8" s="19" t="str">
        <f>IF(Input!$D$3&gt;='0688'!AL$2,"Actual","Plan")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56715</v>
      </c>
      <c r="D10" s="23"/>
      <c r="E10" s="23">
        <f>_xll.HPVAL($A$1,E$3,$A10,E$2,E$4,$A$4)</f>
        <v>53085</v>
      </c>
      <c r="F10" s="23"/>
      <c r="G10" s="23">
        <f t="shared" ref="G10:G27" si="0">E10-C10</f>
        <v>-3630</v>
      </c>
      <c r="H10" s="23"/>
      <c r="I10" s="23">
        <f>_xll.HPVAL($A$1,I$3,$A10,I$2,I$4,$A$4)</f>
        <v>111084</v>
      </c>
      <c r="J10" s="23"/>
      <c r="K10" s="23">
        <f>_xll.HPVAL($A$1,K$3,$A10,K$2,K$4,$A$4)</f>
        <v>104085</v>
      </c>
      <c r="L10" s="23"/>
      <c r="M10" s="23">
        <f t="shared" ref="M10:M27" si="1">K10-I10</f>
        <v>-6999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13</v>
      </c>
      <c r="U10" s="68"/>
      <c r="V10" s="67">
        <f>_xll.HPVAL($A$1,V$3,$P$1,V$2,$C$4,$A$4)</f>
        <v>12</v>
      </c>
      <c r="W10" s="68"/>
      <c r="X10" s="67">
        <f>_xll.HPVAL($A$1,X$3,$P$1,X$2,$C$4,$A$4)</f>
        <v>12</v>
      </c>
      <c r="Y10" s="68"/>
      <c r="Z10" s="67">
        <f>_xll.HPVAL($A$1,Z$3,$P$1,Z$2,$C$4,$A$4)</f>
        <v>12</v>
      </c>
      <c r="AA10" s="68"/>
      <c r="AB10" s="67">
        <f>_xll.HPVAL($A$1,AB$3,$P$1,AB$2,$C$4,$A$4)</f>
        <v>12</v>
      </c>
      <c r="AC10" s="68"/>
      <c r="AD10" s="67">
        <f>_xll.HPVAL($A$1,AD$3,$P$1,AD$2,$C$4,$A$4)</f>
        <v>12</v>
      </c>
      <c r="AE10" s="68"/>
      <c r="AF10" s="67">
        <f>_xll.HPVAL($A$1,AF$3,$P$1,AF$2,$C$4,$A$4)</f>
        <v>12</v>
      </c>
      <c r="AG10" s="68"/>
      <c r="AH10" s="67">
        <f>_xll.HPVAL($A$1,AH$3,$P$1,AH$2,$C$4,$A$4)</f>
        <v>12</v>
      </c>
      <c r="AI10" s="67"/>
      <c r="AJ10" s="67">
        <f>_xll.HPVAL($A$1,AJ$3,$P$1,AJ$2,$C$4,$A$4)</f>
        <v>12</v>
      </c>
      <c r="AK10" s="69"/>
      <c r="AL10" s="67">
        <f>_xll.HPVAL($A$1,AL$3,$P$1,AL$2,$C$4,$A$4)</f>
        <v>12</v>
      </c>
      <c r="AM10" s="68"/>
      <c r="AN10" s="68">
        <f>SUM(P10:AL10)</f>
        <v>121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13325</v>
      </c>
      <c r="D11" s="23"/>
      <c r="E11" s="23">
        <f>_xll.HPVAL($A$1,E$3,$A11,E$2,E$4,$A$4)</f>
        <v>14941.097500000003</v>
      </c>
      <c r="F11" s="23"/>
      <c r="G11" s="23">
        <f t="shared" si="0"/>
        <v>1616.0975000000035</v>
      </c>
      <c r="H11" s="23"/>
      <c r="I11" s="23">
        <f>_xll.HPVAL($A$1,I$3,$A11,I$2,I$4,$A$4)</f>
        <v>28474</v>
      </c>
      <c r="J11" s="23"/>
      <c r="K11" s="23">
        <f>_xll.HPVAL($A$1,K$3,$A11,K$2,K$4,$A$4)</f>
        <v>29499.597500000003</v>
      </c>
      <c r="L11" s="23"/>
      <c r="M11" s="23">
        <f t="shared" si="1"/>
        <v>1025.5975000000035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2849</v>
      </c>
      <c r="D12" s="23"/>
      <c r="E12" s="23">
        <f>_xll.HPVAL($A$1,E$3,$A12,E$2,E$4,$A$4)</f>
        <v>2200</v>
      </c>
      <c r="F12" s="23"/>
      <c r="G12" s="23">
        <f t="shared" si="0"/>
        <v>-649</v>
      </c>
      <c r="H12" s="23"/>
      <c r="I12" s="23">
        <f>_xll.HPVAL($A$1,I$3,$A12,I$2,I$4,$A$4)</f>
        <v>3268</v>
      </c>
      <c r="J12" s="23"/>
      <c r="K12" s="23">
        <f>_xll.HPVAL($A$1,K$3,$A12,K$2,K$4,$A$4)</f>
        <v>4400</v>
      </c>
      <c r="L12" s="23"/>
      <c r="M12" s="23">
        <f t="shared" si="1"/>
        <v>1132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10000</v>
      </c>
      <c r="L13" s="23"/>
      <c r="M13" s="23">
        <f t="shared" si="1"/>
        <v>10000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3057</v>
      </c>
      <c r="D14" s="23"/>
      <c r="E14" s="23">
        <f>_xll.HPVAL($A$1,E$3,$A14,E$2,E$4,$A$4)-_xll.HPVAL($A$1,E$3,$A25,E$2,E$4,$A$4)</f>
        <v>2000</v>
      </c>
      <c r="F14" s="23"/>
      <c r="G14" s="23">
        <f t="shared" si="0"/>
        <v>-1057</v>
      </c>
      <c r="H14" s="23"/>
      <c r="I14" s="23">
        <f>_xll.HPVAL($A$1,I$3,$A14,I$2,I$4,$A$4)-_xll.HPVAL($A$1,I$3,$A25,I$2,I$4,$A$4)</f>
        <v>5397</v>
      </c>
      <c r="J14" s="23"/>
      <c r="K14" s="23">
        <f>_xll.HPVAL($A$1,K$3,$A14,K$2,K$4,$A$4)-_xll.HPVAL($A$1,K$3,$A25,K$2,K$4,$A$4)</f>
        <v>4000</v>
      </c>
      <c r="L14" s="23"/>
      <c r="M14" s="23">
        <f t="shared" si="1"/>
        <v>-1397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1150</v>
      </c>
      <c r="D15" s="23"/>
      <c r="E15" s="23">
        <f>_xll.HPVAL($A$1,E$3,$A15,E$2,E$4,$A$4)</f>
        <v>670</v>
      </c>
      <c r="F15" s="23"/>
      <c r="G15" s="23">
        <f t="shared" si="0"/>
        <v>-480</v>
      </c>
      <c r="H15" s="23"/>
      <c r="I15" s="23">
        <f>_xll.HPVAL($A$1,I$3,$A15,I$2,I$4,$A$4)</f>
        <v>2243</v>
      </c>
      <c r="J15" s="23"/>
      <c r="K15" s="23">
        <f>_xll.HPVAL($A$1,K$3,$A15,K$2,K$4,$A$4)</f>
        <v>1340</v>
      </c>
      <c r="L15" s="23"/>
      <c r="M15" s="23">
        <f t="shared" si="1"/>
        <v>-903</v>
      </c>
      <c r="O15" s="18" t="s">
        <v>13</v>
      </c>
      <c r="P15" s="23">
        <f>_xll.HPVAL($A$1,P$3,$A10,P$2,P$4,$A$4)</f>
        <v>54369</v>
      </c>
      <c r="Q15" s="23"/>
      <c r="R15" s="23">
        <f>_xll.HPVAL($A$1,R$3,$A10,R$2,R$4,$A$4)</f>
        <v>56715</v>
      </c>
      <c r="S15" s="23"/>
      <c r="T15" s="23">
        <f>_xll.HPVAL($A$1,T$3,$A10,T$2,T$4,$A$4)</f>
        <v>48885</v>
      </c>
      <c r="U15" s="23"/>
      <c r="V15" s="23">
        <f>_xll.HPVAL($A$1,V$3,$A10,V$2,V$4,$A$4)</f>
        <v>44685</v>
      </c>
      <c r="W15" s="23"/>
      <c r="X15" s="23">
        <f>_xll.HPVAL($A$1,X$3,$A10,X$2,X$4,$A$4)</f>
        <v>44685</v>
      </c>
      <c r="Y15" s="23"/>
      <c r="Z15" s="23">
        <f>_xll.HPVAL($A$1,Z$3,$A10,Z$2,Z$4,$A$4)</f>
        <v>44685</v>
      </c>
      <c r="AA15" s="23"/>
      <c r="AB15" s="23">
        <f>_xll.HPVAL($A$1,AB$3,$A10,AB$2,AB$4,$A$4)</f>
        <v>44685</v>
      </c>
      <c r="AC15" s="23"/>
      <c r="AD15" s="23">
        <f>_xll.HPVAL($A$1,AD$3,$A10,AD$2,AD$4,$A$4)</f>
        <v>44685</v>
      </c>
      <c r="AE15" s="23"/>
      <c r="AF15" s="23">
        <f>_xll.HPVAL($A$1,AF$3,$A10,AF$2,AF$4,$A$4)</f>
        <v>44685</v>
      </c>
      <c r="AG15" s="23"/>
      <c r="AH15" s="23">
        <f>_xll.HPVAL($A$1,AH$3,$A10,AH$2,AH$4,$A$4)</f>
        <v>44685</v>
      </c>
      <c r="AI15" s="23"/>
      <c r="AJ15" s="23">
        <f>_xll.HPVAL($A$1,AJ$3,$A10,AJ$2,AJ$4,$A$4)</f>
        <v>44685</v>
      </c>
      <c r="AK15" s="23"/>
      <c r="AL15" s="23">
        <f>_xll.HPVAL($A$1,AL$3,$A10,AL$2,AL$4,$A$4)</f>
        <v>44685</v>
      </c>
      <c r="AM15" s="23"/>
      <c r="AN15" s="24">
        <f t="shared" ref="AN15:AN32" si="2">SUM(P15:AL15)</f>
        <v>562134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125</v>
      </c>
      <c r="F16" s="23"/>
      <c r="G16" s="23">
        <f t="shared" si="0"/>
        <v>125</v>
      </c>
      <c r="H16" s="23"/>
      <c r="I16" s="23">
        <f>_xll.HPVAL($A$1,I$3,$A16,I$2,I$4,$A$4)</f>
        <v>0</v>
      </c>
      <c r="J16" s="23"/>
      <c r="K16" s="23">
        <f>_xll.HPVAL($A$1,K$3,$A16,K$2,K$4,$A$4)</f>
        <v>250</v>
      </c>
      <c r="L16" s="23"/>
      <c r="M16" s="23">
        <f t="shared" si="1"/>
        <v>250</v>
      </c>
      <c r="O16" s="18" t="s">
        <v>15</v>
      </c>
      <c r="P16" s="23">
        <f>_xll.HPVAL($A$1,P$3,$A11,P$2,P$4,$A$4)</f>
        <v>15149</v>
      </c>
      <c r="Q16" s="23"/>
      <c r="R16" s="23">
        <f>_xll.HPVAL($A$1,R$3,$A11,R$2,R$4,$A$4)</f>
        <v>13325</v>
      </c>
      <c r="S16" s="23"/>
      <c r="T16" s="23">
        <f>_xll.HPVAL($A$1,T$3,$A11,T$2,T$4,$A$4)</f>
        <v>13770.397499999999</v>
      </c>
      <c r="U16" s="23"/>
      <c r="V16" s="23">
        <f>_xll.HPVAL($A$1,V$3,$A11,V$2,V$4,$A$4)</f>
        <v>12599.697500000002</v>
      </c>
      <c r="W16" s="23"/>
      <c r="X16" s="23">
        <f>_xll.HPVAL($A$1,X$3,$A11,X$2,X$4,$A$4)</f>
        <v>12599.697500000009</v>
      </c>
      <c r="Y16" s="23"/>
      <c r="Z16" s="23">
        <f>_xll.HPVAL($A$1,Z$3,$A11,Z$2,Z$4,$A$4)</f>
        <v>12599.697500000009</v>
      </c>
      <c r="AA16" s="23"/>
      <c r="AB16" s="23">
        <f>_xll.HPVAL($A$1,AB$3,$A11,AB$2,AB$4,$A$4)</f>
        <v>12599.697500000009</v>
      </c>
      <c r="AC16" s="23"/>
      <c r="AD16" s="23">
        <f>_xll.HPVAL($A$1,AD$3,$A11,AD$2,AD$4,$A$4)</f>
        <v>12599.697500000009</v>
      </c>
      <c r="AE16" s="23"/>
      <c r="AF16" s="23">
        <f>_xll.HPVAL($A$1,AF$3,$A11,AF$2,AF$4,$A$4)</f>
        <v>12599.697500000009</v>
      </c>
      <c r="AG16" s="23"/>
      <c r="AH16" s="23">
        <f>_xll.HPVAL($A$1,AH$3,$A11,AH$2,AH$4,$A$4)</f>
        <v>12599.697500000009</v>
      </c>
      <c r="AI16" s="23"/>
      <c r="AJ16" s="23">
        <f>_xll.HPVAL($A$1,AJ$3,$A11,AJ$2,AJ$4,$A$4)</f>
        <v>12599.697500000009</v>
      </c>
      <c r="AK16" s="23"/>
      <c r="AL16" s="23">
        <f>_xll.HPVAL($A$1,AL$3,$A11,AL$2,AL$4,$A$4)</f>
        <v>12599.697500000009</v>
      </c>
      <c r="AM16" s="23"/>
      <c r="AN16" s="24">
        <f t="shared" si="2"/>
        <v>155641.67500000008</v>
      </c>
    </row>
    <row r="17" spans="1:46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419</v>
      </c>
      <c r="Q17" s="23"/>
      <c r="R17" s="23">
        <f>_xll.HPVAL($A$1,R$3,$A12,R$2,R$4,$A$4)</f>
        <v>2849</v>
      </c>
      <c r="S17" s="23"/>
      <c r="T17" s="23">
        <f>_xll.HPVAL($A$1,T$3,$A12,T$2,T$4,$A$4)</f>
        <v>2200</v>
      </c>
      <c r="U17" s="23"/>
      <c r="V17" s="23">
        <f>_xll.HPVAL($A$1,V$3,$A12,V$2,V$4,$A$4)</f>
        <v>2145</v>
      </c>
      <c r="W17" s="23"/>
      <c r="X17" s="23">
        <f>_xll.HPVAL($A$1,X$3,$A12,X$2,X$4,$A$4)</f>
        <v>2145</v>
      </c>
      <c r="Y17" s="23"/>
      <c r="Z17" s="23">
        <f>_xll.HPVAL($A$1,Z$3,$A12,Z$2,Z$4,$A$4)</f>
        <v>2145</v>
      </c>
      <c r="AA17" s="23"/>
      <c r="AB17" s="23">
        <f>_xll.HPVAL($A$1,AB$3,$A12,AB$2,AB$4,$A$4)</f>
        <v>2100</v>
      </c>
      <c r="AC17" s="23"/>
      <c r="AD17" s="23">
        <f>_xll.HPVAL($A$1,AD$3,$A12,AD$2,AD$4,$A$4)</f>
        <v>2100</v>
      </c>
      <c r="AE17" s="23"/>
      <c r="AF17" s="23">
        <f>_xll.HPVAL($A$1,AF$3,$A12,AF$2,AF$4,$A$4)</f>
        <v>2100</v>
      </c>
      <c r="AG17" s="23"/>
      <c r="AH17" s="23">
        <f>_xll.HPVAL($A$1,AH$3,$A12,AH$2,AH$4,$A$4)</f>
        <v>2050</v>
      </c>
      <c r="AI17" s="23"/>
      <c r="AJ17" s="23">
        <f>_xll.HPVAL($A$1,AJ$3,$A12,AJ$2,AJ$4,$A$4)</f>
        <v>2050</v>
      </c>
      <c r="AK17" s="23"/>
      <c r="AL17" s="23">
        <f>_xll.HPVAL($A$1,AL$3,$A12,AL$2,AL$4,$A$4)</f>
        <v>2050</v>
      </c>
      <c r="AM17" s="23"/>
      <c r="AN17" s="24">
        <f t="shared" si="2"/>
        <v>24353</v>
      </c>
    </row>
    <row r="18" spans="1:46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0</v>
      </c>
      <c r="W18" s="23"/>
      <c r="X18" s="23">
        <f>_xll.HPVAL($A$1,X$3,$A13,X$2,X$4,$A$4)</f>
        <v>10000</v>
      </c>
      <c r="Y18" s="23"/>
      <c r="Z18" s="23">
        <f>_xll.HPVAL($A$1,Z$3,$A13,Z$2,Z$4,$A$4)</f>
        <v>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10000</v>
      </c>
    </row>
    <row r="19" spans="1:46" s="12" customFormat="1" ht="18" customHeight="1">
      <c r="A19" s="12" t="s">
        <v>30</v>
      </c>
      <c r="B19" s="18" t="s">
        <v>31</v>
      </c>
      <c r="C19" s="23">
        <f>_xll.HPVAL($A$1,C$3,$A19,C$2,C$4,$A$4)</f>
        <v>149</v>
      </c>
      <c r="D19" s="23"/>
      <c r="E19" s="23">
        <f>_xll.HPVAL($A$1,E$3,$A19,E$2,E$4,$A$4)</f>
        <v>50</v>
      </c>
      <c r="F19" s="23"/>
      <c r="G19" s="23">
        <f t="shared" si="0"/>
        <v>-99</v>
      </c>
      <c r="H19" s="23"/>
      <c r="I19" s="23">
        <f>_xll.HPVAL($A$1,I$3,$A19,I$2,I$4,$A$4)</f>
        <v>149</v>
      </c>
      <c r="J19" s="23"/>
      <c r="K19" s="23">
        <f>_xll.HPVAL($A$1,K$3,$A19,K$2,K$4,$A$4)</f>
        <v>100</v>
      </c>
      <c r="L19" s="23"/>
      <c r="M19" s="23">
        <f t="shared" si="1"/>
        <v>-49</v>
      </c>
      <c r="O19" s="18" t="s">
        <v>21</v>
      </c>
      <c r="P19" s="23">
        <f>_xll.HPVAL($A$1,P$3,$A14,P$2,P$4,$A$4)-_xll.HPVAL($A$1,P$3,$A25,P$2,P$4,$A$4)</f>
        <v>2340</v>
      </c>
      <c r="Q19" s="23"/>
      <c r="R19" s="23">
        <f>_xll.HPVAL($A$1,R$3,$A14,R$2,R$4,$A$4)-_xll.HPVAL($A$1,R$3,$A25,R$2,R$4,$A$4)</f>
        <v>3057</v>
      </c>
      <c r="S19" s="23"/>
      <c r="T19" s="23">
        <f>_xll.HPVAL($A$1,T$3,$A14,T$2,T$4,$A$4)-_xll.HPVAL($A$1,T$3,$A25,T$2,T$4,$A$4)</f>
        <v>2000</v>
      </c>
      <c r="U19" s="23"/>
      <c r="V19" s="23">
        <f>_xll.HPVAL($A$1,V$3,$A14,V$2,V$4,$A$4)-_xll.HPVAL($A$1,V$3,$A25,V$2,V$4,$A$4)</f>
        <v>2000</v>
      </c>
      <c r="W19" s="23"/>
      <c r="X19" s="23">
        <f>_xll.HPVAL($A$1,X$3,$A14,X$2,X$4,$A$4)-_xll.HPVAL($A$1,X$3,$A25,X$2,X$4,$A$4)</f>
        <v>2000</v>
      </c>
      <c r="Y19" s="23"/>
      <c r="Z19" s="23">
        <f>_xll.HPVAL($A$1,Z$3,$A14,Z$2,Z$4,$A$4)-_xll.HPVAL($A$1,Z$3,$A25,Z$2,Z$4,$A$4)</f>
        <v>2000</v>
      </c>
      <c r="AA19" s="23"/>
      <c r="AB19" s="23">
        <f>_xll.HPVAL($A$1,AB$3,$A14,AB$2,AB$4,$A$4)-_xll.HPVAL($A$1,AB$3,$A25,AB$2,AB$4,$A$4)</f>
        <v>2000</v>
      </c>
      <c r="AC19" s="23"/>
      <c r="AD19" s="23">
        <f>_xll.HPVAL($A$1,AD$3,$A14,AD$2,AD$4,$A$4)-_xll.HPVAL($A$1,AD$3,$A25,AD$2,AD$4,$A$4)</f>
        <v>2000</v>
      </c>
      <c r="AE19" s="23"/>
      <c r="AF19" s="23">
        <f>_xll.HPVAL($A$1,AF$3,$A14,AF$2,AF$4,$A$4)-_xll.HPVAL($A$1,AF$3,$A25,AF$2,AF$4,$A$4)</f>
        <v>2000</v>
      </c>
      <c r="AG19" s="23"/>
      <c r="AH19" s="23">
        <f>_xll.HPVAL($A$1,AH$3,$A14,AH$2,AH$4,$A$4)-_xll.HPVAL($A$1,AH$3,$A25,AH$2,AH$4,$A$4)</f>
        <v>2000</v>
      </c>
      <c r="AI19" s="23"/>
      <c r="AJ19" s="23">
        <f>_xll.HPVAL($A$1,AJ$3,$A14,AJ$2,AJ$4,$A$4)-_xll.HPVAL($A$1,AJ$3,$A25,AJ$2,AJ$4,$A$4)</f>
        <v>2000</v>
      </c>
      <c r="AK19" s="23"/>
      <c r="AL19" s="23">
        <f>_xll.HPVAL($A$1,AL$3,$A14,AL$2,AL$4,$A$4)-_xll.HPVAL($A$1,AL$3,$A25,AL$2,AL$4,$A$4)</f>
        <v>2000</v>
      </c>
      <c r="AM19" s="23"/>
      <c r="AN19" s="24">
        <f t="shared" si="2"/>
        <v>25397</v>
      </c>
    </row>
    <row r="20" spans="1:46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1093</v>
      </c>
      <c r="Q20" s="23"/>
      <c r="R20" s="23">
        <f>_xll.HPVAL($A$1,R$3,$A15,R$2,R$4,$A$4)</f>
        <v>1150</v>
      </c>
      <c r="S20" s="23"/>
      <c r="T20" s="23">
        <f>_xll.HPVAL($A$1,T$3,$A15,T$2,T$4,$A$4)</f>
        <v>670</v>
      </c>
      <c r="U20" s="23"/>
      <c r="V20" s="23">
        <f>_xll.HPVAL($A$1,V$3,$A15,V$2,V$4,$A$4)</f>
        <v>670</v>
      </c>
      <c r="W20" s="23"/>
      <c r="X20" s="23">
        <f>_xll.HPVAL($A$1,X$3,$A15,X$2,X$4,$A$4)</f>
        <v>670</v>
      </c>
      <c r="Y20" s="23"/>
      <c r="Z20" s="23">
        <f>_xll.HPVAL($A$1,Z$3,$A15,Z$2,Z$4,$A$4)</f>
        <v>670</v>
      </c>
      <c r="AA20" s="23"/>
      <c r="AB20" s="23">
        <f>_xll.HPVAL($A$1,AB$3,$A15,AB$2,AB$4,$A$4)</f>
        <v>670</v>
      </c>
      <c r="AC20" s="23"/>
      <c r="AD20" s="23">
        <f>_xll.HPVAL($A$1,AD$3,$A15,AD$2,AD$4,$A$4)</f>
        <v>670</v>
      </c>
      <c r="AE20" s="23"/>
      <c r="AF20" s="23">
        <f>_xll.HPVAL($A$1,AF$3,$A15,AF$2,AF$4,$A$4)</f>
        <v>670</v>
      </c>
      <c r="AG20" s="23"/>
      <c r="AH20" s="23">
        <f>_xll.HPVAL($A$1,AH$3,$A15,AH$2,AH$4,$A$4)</f>
        <v>670</v>
      </c>
      <c r="AI20" s="23"/>
      <c r="AJ20" s="23">
        <f>_xll.HPVAL($A$1,AJ$3,$A15,AJ$2,AJ$4,$A$4)</f>
        <v>670</v>
      </c>
      <c r="AK20" s="23"/>
      <c r="AL20" s="23">
        <f>_xll.HPVAL($A$1,AL$3,$A15,AL$2,AL$4,$A$4)</f>
        <v>670</v>
      </c>
      <c r="AM20" s="23"/>
      <c r="AN20" s="24">
        <f t="shared" si="2"/>
        <v>8943</v>
      </c>
    </row>
    <row r="21" spans="1:46" s="12" customFormat="1" ht="18" customHeight="1">
      <c r="A21" s="12" t="s">
        <v>68</v>
      </c>
      <c r="B21" s="18" t="s">
        <v>66</v>
      </c>
      <c r="C21" s="23">
        <f>_xll.HPVAL($A$1,C$3,$A21,C$2,C$4,$A$4)</f>
        <v>5777</v>
      </c>
      <c r="D21" s="23"/>
      <c r="E21" s="23">
        <f>_xll.HPVAL($A$1,E$3,$A21,E$2,E$4,$A$4)</f>
        <v>4661</v>
      </c>
      <c r="F21" s="23"/>
      <c r="G21" s="23">
        <f t="shared" si="0"/>
        <v>-1116</v>
      </c>
      <c r="H21" s="23"/>
      <c r="I21" s="23">
        <f>_xll.HPVAL($A$1,I$3,$A21,I$2,I$4,$A$4)</f>
        <v>11400</v>
      </c>
      <c r="J21" s="23"/>
      <c r="K21" s="23">
        <f>_xll.HPVAL($A$1,K$3,$A21,K$2,K$4,$A$4)</f>
        <v>9322</v>
      </c>
      <c r="L21" s="23"/>
      <c r="M21" s="23">
        <f t="shared" si="1"/>
        <v>-2078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125</v>
      </c>
      <c r="U21" s="23"/>
      <c r="V21" s="23">
        <f>_xll.HPVAL($A$1,V$3,$A16,V$2,V$4,$A$4)</f>
        <v>125</v>
      </c>
      <c r="W21" s="23"/>
      <c r="X21" s="23">
        <f>_xll.HPVAL($A$1,X$3,$A16,X$2,X$4,$A$4)</f>
        <v>125</v>
      </c>
      <c r="Y21" s="23"/>
      <c r="Z21" s="23">
        <f>_xll.HPVAL($A$1,Z$3,$A16,Z$2,Z$4,$A$4)</f>
        <v>125</v>
      </c>
      <c r="AA21" s="23"/>
      <c r="AB21" s="23">
        <f>_xll.HPVAL($A$1,AB$3,$A16,AB$2,AB$4,$A$4)</f>
        <v>125</v>
      </c>
      <c r="AC21" s="23"/>
      <c r="AD21" s="23">
        <f>_xll.HPVAL($A$1,AD$3,$A16,AD$2,AD$4,$A$4)</f>
        <v>125</v>
      </c>
      <c r="AE21" s="23"/>
      <c r="AF21" s="23">
        <f>_xll.HPVAL($A$1,AF$3,$A16,AF$2,AF$4,$A$4)</f>
        <v>125</v>
      </c>
      <c r="AG21" s="23"/>
      <c r="AH21" s="23">
        <f>_xll.HPVAL($A$1,AH$3,$A16,AH$2,AH$4,$A$4)</f>
        <v>125</v>
      </c>
      <c r="AI21" s="23"/>
      <c r="AJ21" s="23">
        <f>_xll.HPVAL($A$1,AJ$3,$A16,AJ$2,AJ$4,$A$4)</f>
        <v>125</v>
      </c>
      <c r="AK21" s="23"/>
      <c r="AL21" s="23">
        <f>_xll.HPVAL($A$1,AL$3,$A16,AL$2,AL$4,$A$4)</f>
        <v>125</v>
      </c>
      <c r="AM21" s="23"/>
      <c r="AN21" s="24">
        <f t="shared" si="2"/>
        <v>1250</v>
      </c>
    </row>
    <row r="22" spans="1:46" s="12" customFormat="1" ht="18" customHeight="1">
      <c r="A22" s="12" t="s">
        <v>69</v>
      </c>
      <c r="B22" s="18" t="s">
        <v>67</v>
      </c>
      <c r="C22" s="23">
        <f>_xll.HPVAL($A$1,C$3,$A22,C$2,C$4,$A$4)</f>
        <v>5471</v>
      </c>
      <c r="D22" s="23"/>
      <c r="E22" s="23">
        <f>_xll.HPVAL($A$1,E$3,$A22,E$2,E$4,$A$4)</f>
        <v>800</v>
      </c>
      <c r="F22" s="23"/>
      <c r="G22" s="23">
        <f t="shared" si="0"/>
        <v>-4671</v>
      </c>
      <c r="H22" s="23"/>
      <c r="I22" s="23">
        <f>_xll.HPVAL($A$1,I$3,$A22,I$2,I$4,$A$4)</f>
        <v>11833</v>
      </c>
      <c r="J22" s="23"/>
      <c r="K22" s="23">
        <f>_xll.HPVAL($A$1,K$3,$A22,K$2,K$4,$A$4)</f>
        <v>1600</v>
      </c>
      <c r="L22" s="23"/>
      <c r="M22" s="23">
        <f t="shared" si="1"/>
        <v>-10233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6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6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149</v>
      </c>
      <c r="S24" s="23"/>
      <c r="T24" s="23">
        <f>_xll.HPVAL($A$1,T$3,$A19,T$2,T$4,$A$4)</f>
        <v>50</v>
      </c>
      <c r="U24" s="23"/>
      <c r="V24" s="23">
        <f>_xll.HPVAL($A$1,V$3,$A19,V$2,V$4,$A$4)</f>
        <v>50</v>
      </c>
      <c r="W24" s="23"/>
      <c r="X24" s="23">
        <f>_xll.HPVAL($A$1,X$3,$A19,X$2,X$4,$A$4)</f>
        <v>50</v>
      </c>
      <c r="Y24" s="23"/>
      <c r="Z24" s="23">
        <f>_xll.HPVAL($A$1,Z$3,$A19,Z$2,Z$4,$A$4)</f>
        <v>50</v>
      </c>
      <c r="AA24" s="23"/>
      <c r="AB24" s="23">
        <f>_xll.HPVAL($A$1,AB$3,$A19,AB$2,AB$4,$A$4)</f>
        <v>50</v>
      </c>
      <c r="AC24" s="23"/>
      <c r="AD24" s="23">
        <f>_xll.HPVAL($A$1,AD$3,$A19,AD$2,AD$4,$A$4)</f>
        <v>50</v>
      </c>
      <c r="AE24" s="23"/>
      <c r="AF24" s="23">
        <f>_xll.HPVAL($A$1,AF$3,$A19,AF$2,AF$4,$A$4)</f>
        <v>50</v>
      </c>
      <c r="AG24" s="23"/>
      <c r="AH24" s="23">
        <f>_xll.HPVAL($A$1,AH$3,$A19,AH$2,AH$4,$A$4)</f>
        <v>50</v>
      </c>
      <c r="AI24" s="23"/>
      <c r="AJ24" s="23">
        <f>_xll.HPVAL($A$1,AJ$3,$A19,AJ$2,AJ$4,$A$4)</f>
        <v>50</v>
      </c>
      <c r="AK24" s="23"/>
      <c r="AL24" s="23">
        <f>_xll.HPVAL($A$1,AL$3,$A19,AL$2,AL$4,$A$4)</f>
        <v>50</v>
      </c>
      <c r="AM24" s="23"/>
      <c r="AN24" s="24">
        <f t="shared" si="2"/>
        <v>649</v>
      </c>
    </row>
    <row r="25" spans="1:46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6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5623</v>
      </c>
      <c r="Q26" s="23"/>
      <c r="R26" s="23">
        <f>_xll.HPVAL($A$1,R$3,$A21,R$2,R$4,$A$4)</f>
        <v>5777</v>
      </c>
      <c r="S26" s="23"/>
      <c r="T26" s="23">
        <f>_xll.HPVAL($A$1,T$3,$A21,T$2,T$4,$A$4)</f>
        <v>4661</v>
      </c>
      <c r="U26" s="23"/>
      <c r="V26" s="23">
        <f>_xll.HPVAL($A$1,V$3,$A21,V$2,V$4,$A$4)</f>
        <v>4661</v>
      </c>
      <c r="W26" s="23"/>
      <c r="X26" s="23">
        <f>_xll.HPVAL($A$1,X$3,$A21,X$2,X$4,$A$4)</f>
        <v>4661</v>
      </c>
      <c r="Y26" s="23"/>
      <c r="Z26" s="23">
        <f>_xll.HPVAL($A$1,Z$3,$A21,Z$2,Z$4,$A$4)</f>
        <v>4661</v>
      </c>
      <c r="AA26" s="23"/>
      <c r="AB26" s="23">
        <f>_xll.HPVAL($A$1,AB$3,$A21,AB$2,AB$4,$A$4)</f>
        <v>4661</v>
      </c>
      <c r="AC26" s="23"/>
      <c r="AD26" s="23">
        <f>_xll.HPVAL($A$1,AD$3,$A21,AD$2,AD$4,$A$4)</f>
        <v>4661</v>
      </c>
      <c r="AE26" s="23"/>
      <c r="AF26" s="23">
        <f>_xll.HPVAL($A$1,AF$3,$A21,AF$2,AF$4,$A$4)</f>
        <v>4661</v>
      </c>
      <c r="AG26" s="23"/>
      <c r="AH26" s="23">
        <f>_xll.HPVAL($A$1,AH$3,$A21,AH$2,AH$4,$A$4)</f>
        <v>4661</v>
      </c>
      <c r="AI26" s="23"/>
      <c r="AJ26" s="23">
        <f>_xll.HPVAL($A$1,AJ$3,$A21,AJ$2,AJ$4,$A$4)</f>
        <v>4661</v>
      </c>
      <c r="AK26" s="23"/>
      <c r="AL26" s="23">
        <f>_xll.HPVAL($A$1,AL$3,$A21,AL$2,AL$4,$A$4)</f>
        <v>4661</v>
      </c>
      <c r="AM26" s="23"/>
      <c r="AN26" s="24">
        <f t="shared" si="2"/>
        <v>58010</v>
      </c>
    </row>
    <row r="27" spans="1:46" s="12" customFormat="1" ht="18" customHeight="1">
      <c r="B27" s="21" t="s">
        <v>40</v>
      </c>
      <c r="C27" s="23">
        <f>SUM(C10:C26)</f>
        <v>88493</v>
      </c>
      <c r="D27" s="23"/>
      <c r="E27" s="23">
        <f>SUM(E10:E26)</f>
        <v>78532.097500000003</v>
      </c>
      <c r="F27" s="23"/>
      <c r="G27" s="23">
        <f t="shared" si="0"/>
        <v>-9960.9024999999965</v>
      </c>
      <c r="H27" s="23"/>
      <c r="I27" s="23">
        <f>SUM(I10:I26)</f>
        <v>173848</v>
      </c>
      <c r="J27" s="23"/>
      <c r="K27" s="23">
        <f>SUM(K10:K26)</f>
        <v>164596.5975</v>
      </c>
      <c r="L27" s="23"/>
      <c r="M27" s="23">
        <f t="shared" si="1"/>
        <v>-9251.4024999999965</v>
      </c>
      <c r="O27" s="18" t="s">
        <v>67</v>
      </c>
      <c r="P27" s="23">
        <f>_xll.HPVAL($A$1,P$3,$A22,P$2,P$4,$A$4)</f>
        <v>6362</v>
      </c>
      <c r="Q27" s="23"/>
      <c r="R27" s="23">
        <f>_xll.HPVAL($A$1,R$3,$A22,R$2,R$4,$A$4)</f>
        <v>5471</v>
      </c>
      <c r="S27" s="23"/>
      <c r="T27" s="23">
        <f>_xll.HPVAL($A$1,T$3,$A22,T$2,T$4,$A$4)</f>
        <v>800</v>
      </c>
      <c r="U27" s="23"/>
      <c r="V27" s="23">
        <f>_xll.HPVAL($A$1,V$3,$A22,V$2,V$4,$A$4)</f>
        <v>800</v>
      </c>
      <c r="W27" s="23"/>
      <c r="X27" s="23">
        <f>_xll.HPVAL($A$1,X$3,$A22,X$2,X$4,$A$4)</f>
        <v>800</v>
      </c>
      <c r="Y27" s="23"/>
      <c r="Z27" s="23">
        <f>_xll.HPVAL($A$1,Z$3,$A22,Z$2,Z$4,$A$4)</f>
        <v>800</v>
      </c>
      <c r="AA27" s="23"/>
      <c r="AB27" s="23">
        <f>_xll.HPVAL($A$1,AB$3,$A22,AB$2,AB$4,$A$4)</f>
        <v>800</v>
      </c>
      <c r="AC27" s="23"/>
      <c r="AD27" s="23">
        <f>_xll.HPVAL($A$1,AD$3,$A22,AD$2,AD$4,$A$4)</f>
        <v>800</v>
      </c>
      <c r="AE27" s="23"/>
      <c r="AF27" s="23">
        <f>_xll.HPVAL($A$1,AF$3,$A22,AF$2,AF$4,$A$4)</f>
        <v>800</v>
      </c>
      <c r="AG27" s="23"/>
      <c r="AH27" s="23">
        <f>_xll.HPVAL($A$1,AH$3,$A22,AH$2,AH$4,$A$4)</f>
        <v>800</v>
      </c>
      <c r="AI27" s="23"/>
      <c r="AJ27" s="23">
        <f>_xll.HPVAL($A$1,AJ$3,$A22,AJ$2,AJ$4,$A$4)</f>
        <v>800</v>
      </c>
      <c r="AK27" s="23"/>
      <c r="AL27" s="23">
        <f>_xll.HPVAL($A$1,AL$3,$A22,AL$2,AL$4,$A$4)</f>
        <v>800</v>
      </c>
      <c r="AM27" s="23"/>
      <c r="AN27" s="24">
        <f t="shared" si="2"/>
        <v>19833</v>
      </c>
    </row>
    <row r="28" spans="1:46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6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6" s="12" customFormat="1" ht="18" customHeight="1">
      <c r="B31" s="21" t="s">
        <v>42</v>
      </c>
      <c r="C31" s="24">
        <f>C27+C29</f>
        <v>88493</v>
      </c>
      <c r="D31" s="24"/>
      <c r="E31" s="24">
        <f>E27+E29</f>
        <v>78532.097500000003</v>
      </c>
      <c r="F31" s="24"/>
      <c r="G31" s="24">
        <f>E31-C31</f>
        <v>-9960.9024999999965</v>
      </c>
      <c r="H31" s="24"/>
      <c r="I31" s="24">
        <f>I27+I29</f>
        <v>173848</v>
      </c>
      <c r="J31" s="24"/>
      <c r="K31" s="24">
        <f>K27+K29</f>
        <v>164596.5975</v>
      </c>
      <c r="L31" s="24"/>
      <c r="M31" s="24">
        <f>K31-I31</f>
        <v>-9251.4024999999965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6" ht="14.25" customHeight="1">
      <c r="O32" s="21" t="s">
        <v>40</v>
      </c>
      <c r="P32" s="23">
        <f>SUM(P15:P31)</f>
        <v>85355</v>
      </c>
      <c r="Q32" s="24"/>
      <c r="R32" s="23">
        <f>SUM(R15:R31)</f>
        <v>88493</v>
      </c>
      <c r="S32" s="24"/>
      <c r="T32" s="23">
        <f>SUM(T15:T31)</f>
        <v>73161.397499999992</v>
      </c>
      <c r="U32" s="24"/>
      <c r="V32" s="23">
        <f>SUM(V15:V31)</f>
        <v>67735.697500000009</v>
      </c>
      <c r="W32" s="24"/>
      <c r="X32" s="23">
        <f>SUM(X15:X31)</f>
        <v>77735.697500000009</v>
      </c>
      <c r="Y32" s="24"/>
      <c r="Z32" s="23">
        <f>SUM(Z15:Z31)</f>
        <v>67735.697500000009</v>
      </c>
      <c r="AA32" s="24"/>
      <c r="AB32" s="23">
        <f>SUM(AB15:AB31)</f>
        <v>67690.697500000009</v>
      </c>
      <c r="AC32" s="24"/>
      <c r="AD32" s="23">
        <f>SUM(AD15:AD31)</f>
        <v>67690.697500000009</v>
      </c>
      <c r="AE32" s="24"/>
      <c r="AF32" s="23">
        <f>SUM(AF15:AF31)</f>
        <v>67690.697500000009</v>
      </c>
      <c r="AG32" s="24"/>
      <c r="AH32" s="23">
        <f>SUM(AH15:AH31)</f>
        <v>67640.697500000009</v>
      </c>
      <c r="AI32" s="24"/>
      <c r="AJ32" s="23">
        <f>SUM(AJ15:AJ31)</f>
        <v>67640.697500000009</v>
      </c>
      <c r="AK32" s="24"/>
      <c r="AL32" s="23">
        <f>SUM(AL15:AL31)</f>
        <v>67640.697500000009</v>
      </c>
      <c r="AM32" s="24"/>
      <c r="AN32" s="24">
        <f t="shared" si="2"/>
        <v>866210.67500000005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85355</v>
      </c>
      <c r="Q36" s="24"/>
      <c r="R36" s="24">
        <f>R32+R34</f>
        <v>88493</v>
      </c>
      <c r="S36" s="24"/>
      <c r="T36" s="24">
        <f>T32+T34</f>
        <v>73161.397499999992</v>
      </c>
      <c r="U36" s="24"/>
      <c r="V36" s="24">
        <f>V32+V34</f>
        <v>67735.697500000009</v>
      </c>
      <c r="W36" s="24"/>
      <c r="X36" s="24">
        <f>X32+X34</f>
        <v>77735.697500000009</v>
      </c>
      <c r="Y36" s="24"/>
      <c r="Z36" s="24">
        <f>Z32+Z34</f>
        <v>67735.697500000009</v>
      </c>
      <c r="AA36" s="24"/>
      <c r="AB36" s="24">
        <f>AB32+AB34</f>
        <v>67690.697500000009</v>
      </c>
      <c r="AC36" s="24"/>
      <c r="AD36" s="24">
        <f>AD32+AD34</f>
        <v>67690.697500000009</v>
      </c>
      <c r="AE36" s="24"/>
      <c r="AF36" s="24">
        <f>AF32+AF34</f>
        <v>67690.697500000009</v>
      </c>
      <c r="AG36" s="24"/>
      <c r="AH36" s="24">
        <f>AH32+AH34</f>
        <v>67640.697500000009</v>
      </c>
      <c r="AI36" s="24"/>
      <c r="AJ36" s="24">
        <f>AJ32+AJ34</f>
        <v>67640.697500000009</v>
      </c>
      <c r="AK36" s="24"/>
      <c r="AL36" s="24">
        <f>AL32+AL34</f>
        <v>67640.697500000009</v>
      </c>
      <c r="AM36" s="24"/>
      <c r="AN36" s="24">
        <f>AN32+AN34</f>
        <v>866210.67500000005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1224"/>
  <sheetViews>
    <sheetView workbookViewId="0">
      <selection activeCell="A3" sqref="A3"/>
    </sheetView>
  </sheetViews>
  <sheetFormatPr defaultRowHeight="12.75"/>
  <cols>
    <col min="1" max="1" width="6.7109375" style="60" customWidth="1"/>
    <col min="2" max="2" width="10.28515625" style="59" customWidth="1"/>
    <col min="3" max="3" width="5.140625" style="59" bestFit="1" customWidth="1"/>
    <col min="4" max="4" width="5.5703125" style="59" bestFit="1" customWidth="1"/>
    <col min="5" max="5" width="4.42578125" style="59" bestFit="1" customWidth="1"/>
    <col min="6" max="6" width="12.42578125" style="59" bestFit="1" customWidth="1"/>
    <col min="7" max="7" width="14.5703125" style="59" bestFit="1" customWidth="1"/>
    <col min="8" max="8" width="28.7109375" style="59" bestFit="1" customWidth="1"/>
    <col min="9" max="9" width="16.140625" style="73" bestFit="1" customWidth="1"/>
    <col min="10" max="10" width="13.85546875" style="73" bestFit="1" customWidth="1"/>
    <col min="11" max="11" width="3.28515625" style="73" bestFit="1" customWidth="1"/>
    <col min="12" max="12" width="40.85546875" style="59" bestFit="1" customWidth="1"/>
    <col min="13" max="13" width="4.42578125" style="59" bestFit="1" customWidth="1"/>
    <col min="14" max="14" width="15.42578125" style="62" bestFit="1" customWidth="1"/>
    <col min="15" max="15" width="12" style="62" bestFit="1" customWidth="1"/>
    <col min="16" max="16384" width="9.140625" style="59"/>
  </cols>
  <sheetData>
    <row r="1" spans="1:15" s="58" customFormat="1" ht="15.75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2" spans="1:15" s="49" customFormat="1" ht="15.75">
      <c r="A2" s="63"/>
      <c r="I2" s="65"/>
      <c r="J2" s="65"/>
      <c r="K2" s="65"/>
      <c r="N2" s="61"/>
      <c r="O2" s="61"/>
    </row>
    <row r="3" spans="1:15" s="49" customFormat="1" ht="15.75">
      <c r="A3" s="63">
        <v>1</v>
      </c>
      <c r="B3" s="49" t="s">
        <v>74</v>
      </c>
      <c r="I3" s="65"/>
      <c r="J3" s="65"/>
      <c r="K3" s="65"/>
      <c r="N3" s="61"/>
      <c r="O3" s="61"/>
    </row>
    <row r="4" spans="1:15" s="49" customFormat="1" ht="15.75">
      <c r="A4" s="63"/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K4" s="65"/>
      <c r="N4" s="61">
        <v>28666.29</v>
      </c>
      <c r="O4" s="61"/>
    </row>
    <row r="5" spans="1:15" s="49" customFormat="1" ht="15.75">
      <c r="A5" s="63"/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K5" s="65"/>
      <c r="N5" s="61">
        <v>28048.59</v>
      </c>
      <c r="O5" s="61"/>
    </row>
    <row r="6" spans="1:15" s="49" customFormat="1" ht="15.75">
      <c r="A6" s="63"/>
      <c r="I6" s="65"/>
      <c r="J6" s="65"/>
      <c r="K6" s="65"/>
      <c r="N6" s="61" t="s">
        <v>73</v>
      </c>
      <c r="O6" s="61">
        <v>56714.879999999997</v>
      </c>
    </row>
    <row r="7" spans="1:15" s="49" customFormat="1" ht="15.75">
      <c r="A7" s="63">
        <v>52</v>
      </c>
      <c r="B7" s="49" t="s">
        <v>135</v>
      </c>
      <c r="I7" s="65"/>
      <c r="J7" s="65"/>
      <c r="K7" s="65"/>
      <c r="N7" s="61"/>
      <c r="O7" s="61"/>
    </row>
    <row r="8" spans="1:15" s="49" customFormat="1" ht="15.75">
      <c r="A8" s="63"/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176</v>
      </c>
      <c r="I8" s="65" t="s">
        <v>72</v>
      </c>
      <c r="J8" s="65" t="s">
        <v>72</v>
      </c>
      <c r="K8" s="65"/>
      <c r="N8" s="61">
        <v>600</v>
      </c>
      <c r="O8" s="61"/>
    </row>
    <row r="9" spans="1:15" s="49" customFormat="1" ht="15.75">
      <c r="A9" s="63"/>
      <c r="C9" s="49">
        <v>413</v>
      </c>
      <c r="D9" s="49">
        <v>9210</v>
      </c>
      <c r="E9" s="49">
        <v>999</v>
      </c>
      <c r="F9" s="49">
        <v>2003326</v>
      </c>
      <c r="H9" s="49" t="s">
        <v>177</v>
      </c>
      <c r="I9" s="65">
        <v>216262</v>
      </c>
      <c r="J9" s="65">
        <v>21436</v>
      </c>
      <c r="K9" s="65" t="s">
        <v>80</v>
      </c>
      <c r="L9" s="49" t="s">
        <v>122</v>
      </c>
      <c r="M9" s="49">
        <v>413</v>
      </c>
      <c r="N9" s="61">
        <v>37.24</v>
      </c>
      <c r="O9" s="61"/>
    </row>
    <row r="10" spans="1:15" s="49" customFormat="1" ht="15.75">
      <c r="A10" s="63"/>
      <c r="C10" s="49">
        <v>413</v>
      </c>
      <c r="D10" s="49">
        <v>9210</v>
      </c>
      <c r="E10" s="49">
        <v>999</v>
      </c>
      <c r="F10" s="49">
        <v>2003326</v>
      </c>
      <c r="H10" s="49" t="s">
        <v>177</v>
      </c>
      <c r="I10" s="65">
        <v>216262</v>
      </c>
      <c r="J10" s="65">
        <v>21436</v>
      </c>
      <c r="K10" s="65" t="s">
        <v>80</v>
      </c>
      <c r="L10" s="49" t="s">
        <v>122</v>
      </c>
      <c r="M10" s="49">
        <v>413</v>
      </c>
      <c r="N10" s="61">
        <v>4.01</v>
      </c>
      <c r="O10" s="61"/>
    </row>
    <row r="11" spans="1:15" s="49" customFormat="1" ht="15.75">
      <c r="A11" s="63"/>
      <c r="C11" s="49">
        <v>413</v>
      </c>
      <c r="D11" s="49">
        <v>9210</v>
      </c>
      <c r="E11" s="49">
        <v>999</v>
      </c>
      <c r="F11" s="49">
        <v>2003326</v>
      </c>
      <c r="H11" s="49" t="s">
        <v>177</v>
      </c>
      <c r="I11" s="65">
        <v>216262</v>
      </c>
      <c r="J11" s="65">
        <v>21436</v>
      </c>
      <c r="K11" s="65" t="s">
        <v>80</v>
      </c>
      <c r="L11" s="49" t="s">
        <v>122</v>
      </c>
      <c r="M11" s="49">
        <v>413</v>
      </c>
      <c r="N11" s="61">
        <v>5</v>
      </c>
      <c r="O11" s="61"/>
    </row>
    <row r="12" spans="1:15" s="49" customFormat="1" ht="15.75">
      <c r="A12" s="63"/>
      <c r="C12" s="49">
        <v>413</v>
      </c>
      <c r="D12" s="49">
        <v>9210</v>
      </c>
      <c r="E12" s="49">
        <v>999</v>
      </c>
      <c r="F12" s="49">
        <v>2001507</v>
      </c>
      <c r="H12" s="49" t="s">
        <v>82</v>
      </c>
      <c r="I12" s="65" t="s">
        <v>178</v>
      </c>
      <c r="J12" s="65">
        <v>333664695</v>
      </c>
      <c r="K12" s="65" t="s">
        <v>80</v>
      </c>
      <c r="L12" s="49" t="s">
        <v>134</v>
      </c>
      <c r="M12" s="49">
        <v>413</v>
      </c>
      <c r="N12" s="61">
        <v>430.37</v>
      </c>
      <c r="O12" s="61"/>
    </row>
    <row r="13" spans="1:15" s="49" customFormat="1" ht="15.75">
      <c r="A13" s="63"/>
      <c r="C13" s="49">
        <v>413</v>
      </c>
      <c r="D13" s="49">
        <v>9210</v>
      </c>
      <c r="E13" s="49">
        <v>999</v>
      </c>
      <c r="F13" s="49">
        <v>2001507</v>
      </c>
      <c r="H13" s="49" t="s">
        <v>179</v>
      </c>
      <c r="I13" s="65" t="s">
        <v>178</v>
      </c>
      <c r="J13" s="65">
        <v>333664695</v>
      </c>
      <c r="K13" s="65" t="s">
        <v>80</v>
      </c>
      <c r="L13" s="49" t="s">
        <v>134</v>
      </c>
      <c r="M13" s="49">
        <v>413</v>
      </c>
      <c r="N13" s="61">
        <v>10.81</v>
      </c>
      <c r="O13" s="61"/>
    </row>
    <row r="14" spans="1:15" s="49" customFormat="1" ht="15.75">
      <c r="A14" s="63"/>
      <c r="I14" s="65"/>
      <c r="J14" s="65"/>
      <c r="K14" s="65"/>
      <c r="N14" s="61" t="s">
        <v>73</v>
      </c>
      <c r="O14" s="61">
        <v>1087.43</v>
      </c>
    </row>
    <row r="15" spans="1:15" s="49" customFormat="1" ht="15.75">
      <c r="A15" s="63">
        <v>54</v>
      </c>
      <c r="B15" s="49" t="s">
        <v>81</v>
      </c>
      <c r="I15" s="65"/>
      <c r="J15" s="65"/>
      <c r="K15" s="65"/>
      <c r="N15" s="61"/>
      <c r="O15" s="61"/>
    </row>
    <row r="16" spans="1:15" s="49" customFormat="1" ht="15.75">
      <c r="A16" s="63"/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180</v>
      </c>
      <c r="I16" s="65" t="s">
        <v>72</v>
      </c>
      <c r="J16" s="65">
        <v>0</v>
      </c>
      <c r="K16" s="65"/>
      <c r="N16" s="61">
        <v>151.55000000000001</v>
      </c>
      <c r="O16" s="61"/>
    </row>
    <row r="17" spans="1:15" s="49" customFormat="1" ht="15.75">
      <c r="A17" s="63"/>
      <c r="C17" s="49">
        <v>413</v>
      </c>
      <c r="D17" s="49">
        <v>9210</v>
      </c>
      <c r="E17" s="49">
        <v>999</v>
      </c>
      <c r="F17" s="49">
        <v>2000021100</v>
      </c>
      <c r="G17" s="49" t="s">
        <v>75</v>
      </c>
      <c r="H17" s="49" t="s">
        <v>181</v>
      </c>
      <c r="I17" s="65" t="s">
        <v>72</v>
      </c>
      <c r="J17" s="65">
        <v>0</v>
      </c>
      <c r="K17" s="65"/>
      <c r="N17" s="61">
        <v>82.5</v>
      </c>
      <c r="O17" s="61"/>
    </row>
    <row r="18" spans="1:15" s="49" customFormat="1" ht="15.75">
      <c r="A18" s="63"/>
      <c r="I18" s="65"/>
      <c r="J18" s="65"/>
      <c r="K18" s="65"/>
      <c r="N18" s="61" t="s">
        <v>73</v>
      </c>
      <c r="O18" s="61">
        <v>234.05</v>
      </c>
    </row>
    <row r="19" spans="1:15" s="49" customFormat="1" ht="15.75">
      <c r="A19" s="63">
        <v>56</v>
      </c>
      <c r="B19" s="49" t="s">
        <v>132</v>
      </c>
      <c r="I19" s="65"/>
      <c r="J19" s="65"/>
      <c r="K19" s="65"/>
      <c r="N19" s="61"/>
      <c r="O19" s="61"/>
    </row>
    <row r="20" spans="1:15" s="49" customFormat="1" ht="15.75">
      <c r="A20" s="63"/>
      <c r="C20" s="49">
        <v>413</v>
      </c>
      <c r="D20" s="49">
        <v>9210</v>
      </c>
      <c r="E20" s="49">
        <v>999</v>
      </c>
      <c r="F20" s="49" t="s">
        <v>78</v>
      </c>
      <c r="G20" s="49" t="s">
        <v>75</v>
      </c>
      <c r="H20" s="49" t="s">
        <v>72</v>
      </c>
      <c r="I20" s="65" t="s">
        <v>77</v>
      </c>
      <c r="J20" s="65" t="s">
        <v>156</v>
      </c>
      <c r="K20" s="65"/>
      <c r="N20" s="61">
        <v>1238.94</v>
      </c>
      <c r="O20" s="61"/>
    </row>
    <row r="21" spans="1:15" s="49" customFormat="1" ht="15.75">
      <c r="A21" s="63"/>
      <c r="I21" s="65"/>
      <c r="J21" s="65"/>
      <c r="K21" s="65"/>
      <c r="N21" s="61" t="s">
        <v>73</v>
      </c>
      <c r="O21" s="61">
        <v>1238.94</v>
      </c>
    </row>
    <row r="22" spans="1:15" s="49" customFormat="1" ht="15.75">
      <c r="A22" s="63">
        <v>62</v>
      </c>
      <c r="B22" s="49" t="s">
        <v>83</v>
      </c>
      <c r="I22" s="65"/>
      <c r="J22" s="65"/>
      <c r="K22" s="65"/>
      <c r="N22" s="61"/>
      <c r="O22" s="61"/>
    </row>
    <row r="23" spans="1:15" s="49" customFormat="1" ht="15.75">
      <c r="A23" s="63"/>
      <c r="C23" s="49">
        <v>413</v>
      </c>
      <c r="D23" s="49">
        <v>9210</v>
      </c>
      <c r="E23" s="49">
        <v>999</v>
      </c>
      <c r="F23" s="49">
        <v>2000012</v>
      </c>
      <c r="H23" s="49" t="s">
        <v>182</v>
      </c>
      <c r="I23" s="65">
        <v>199892</v>
      </c>
      <c r="J23" s="65">
        <v>21436</v>
      </c>
      <c r="K23" s="65" t="s">
        <v>80</v>
      </c>
      <c r="L23" s="49" t="s">
        <v>122</v>
      </c>
      <c r="M23" s="49">
        <v>413</v>
      </c>
      <c r="N23" s="61">
        <v>71.95</v>
      </c>
      <c r="O23" s="61"/>
    </row>
    <row r="24" spans="1:15" s="49" customFormat="1" ht="15.75">
      <c r="A24" s="63"/>
      <c r="C24" s="49">
        <v>413</v>
      </c>
      <c r="D24" s="49">
        <v>9210</v>
      </c>
      <c r="E24" s="49">
        <v>999</v>
      </c>
      <c r="F24" s="49">
        <v>2000012</v>
      </c>
      <c r="H24" s="49" t="s">
        <v>182</v>
      </c>
      <c r="I24" s="65">
        <v>199892</v>
      </c>
      <c r="J24" s="65">
        <v>21436</v>
      </c>
      <c r="K24" s="65" t="s">
        <v>80</v>
      </c>
      <c r="L24" s="49" t="s">
        <v>122</v>
      </c>
      <c r="M24" s="49">
        <v>413</v>
      </c>
      <c r="N24" s="61">
        <v>9</v>
      </c>
      <c r="O24" s="61"/>
    </row>
    <row r="25" spans="1:15" s="49" customFormat="1" ht="15.75">
      <c r="A25" s="63"/>
      <c r="C25" s="49">
        <v>413</v>
      </c>
      <c r="D25" s="49">
        <v>9210</v>
      </c>
      <c r="E25" s="49">
        <v>999</v>
      </c>
      <c r="F25" s="49">
        <v>2000012</v>
      </c>
      <c r="H25" s="49" t="s">
        <v>182</v>
      </c>
      <c r="I25" s="65">
        <v>199892</v>
      </c>
      <c r="J25" s="65">
        <v>21436</v>
      </c>
      <c r="K25" s="65" t="s">
        <v>80</v>
      </c>
      <c r="L25" s="49" t="s">
        <v>122</v>
      </c>
      <c r="M25" s="49">
        <v>413</v>
      </c>
      <c r="N25" s="61">
        <v>5.94</v>
      </c>
      <c r="O25" s="61"/>
    </row>
    <row r="26" spans="1:15" s="49" customFormat="1" ht="15.75">
      <c r="A26" s="63"/>
      <c r="C26" s="49">
        <v>413</v>
      </c>
      <c r="D26" s="49">
        <v>9210</v>
      </c>
      <c r="E26" s="49">
        <v>999</v>
      </c>
      <c r="F26" s="49">
        <v>2000088</v>
      </c>
      <c r="H26" s="49" t="s">
        <v>72</v>
      </c>
      <c r="I26" s="65" t="s">
        <v>183</v>
      </c>
      <c r="J26" s="65" t="s">
        <v>184</v>
      </c>
      <c r="K26" s="65" t="s">
        <v>80</v>
      </c>
      <c r="L26" s="49" t="s">
        <v>185</v>
      </c>
      <c r="M26" s="49">
        <v>413</v>
      </c>
      <c r="N26" s="61">
        <v>58.46</v>
      </c>
      <c r="O26" s="61"/>
    </row>
    <row r="27" spans="1:15" s="49" customFormat="1" ht="15.75">
      <c r="A27" s="63"/>
      <c r="C27" s="49">
        <v>413</v>
      </c>
      <c r="D27" s="49">
        <v>9210</v>
      </c>
      <c r="E27" s="49">
        <v>999</v>
      </c>
      <c r="F27" s="49">
        <v>2000022500</v>
      </c>
      <c r="G27" s="49" t="s">
        <v>75</v>
      </c>
      <c r="H27" s="49" t="s">
        <v>72</v>
      </c>
      <c r="I27" s="65" t="s">
        <v>72</v>
      </c>
      <c r="J27" s="65">
        <v>0</v>
      </c>
      <c r="K27" s="65"/>
      <c r="N27" s="61">
        <v>59.66</v>
      </c>
      <c r="O27" s="61"/>
    </row>
    <row r="28" spans="1:15" s="49" customFormat="1" ht="15.75">
      <c r="A28" s="63"/>
      <c r="I28" s="65"/>
      <c r="J28" s="65"/>
      <c r="K28" s="65"/>
      <c r="N28" s="61" t="s">
        <v>73</v>
      </c>
      <c r="O28" s="61">
        <v>205.01</v>
      </c>
    </row>
    <row r="29" spans="1:15" s="49" customFormat="1" ht="15.75">
      <c r="A29" s="63">
        <v>165</v>
      </c>
      <c r="B29" s="49" t="s">
        <v>123</v>
      </c>
      <c r="I29" s="65"/>
      <c r="J29" s="65"/>
      <c r="K29" s="65"/>
      <c r="N29" s="61"/>
      <c r="O29" s="61"/>
    </row>
    <row r="30" spans="1:15" s="49" customFormat="1" ht="15.75">
      <c r="A30" s="63"/>
      <c r="C30" s="49">
        <v>413</v>
      </c>
      <c r="D30" s="49">
        <v>9210</v>
      </c>
      <c r="E30" s="49">
        <v>999</v>
      </c>
      <c r="F30" s="49">
        <v>2003096</v>
      </c>
      <c r="H30" s="49" t="s">
        <v>186</v>
      </c>
      <c r="I30" s="65">
        <v>26134302</v>
      </c>
      <c r="J30" s="65" t="s">
        <v>187</v>
      </c>
      <c r="K30" s="65">
        <v>0</v>
      </c>
      <c r="L30" s="49" t="s">
        <v>188</v>
      </c>
      <c r="M30" s="49">
        <v>413</v>
      </c>
      <c r="N30" s="61">
        <v>17</v>
      </c>
      <c r="O30" s="61"/>
    </row>
    <row r="31" spans="1:15" s="49" customFormat="1" ht="15.75">
      <c r="A31" s="63"/>
      <c r="C31" s="49">
        <v>413</v>
      </c>
      <c r="D31" s="49">
        <v>9210</v>
      </c>
      <c r="E31" s="49">
        <v>999</v>
      </c>
      <c r="F31" s="49">
        <v>2003096</v>
      </c>
      <c r="H31" s="49" t="s">
        <v>186</v>
      </c>
      <c r="I31" s="65">
        <v>26134302</v>
      </c>
      <c r="J31" s="65" t="s">
        <v>187</v>
      </c>
      <c r="K31" s="65">
        <v>0</v>
      </c>
      <c r="L31" s="49" t="s">
        <v>188</v>
      </c>
      <c r="M31" s="49">
        <v>413</v>
      </c>
      <c r="N31" s="61">
        <v>2.39</v>
      </c>
      <c r="O31" s="61"/>
    </row>
    <row r="32" spans="1:15" s="49" customFormat="1" ht="15.75">
      <c r="A32" s="63"/>
      <c r="C32" s="49">
        <v>413</v>
      </c>
      <c r="D32" s="49">
        <v>9210</v>
      </c>
      <c r="E32" s="49">
        <v>999</v>
      </c>
      <c r="F32" s="49">
        <v>2003096</v>
      </c>
      <c r="H32" s="49" t="s">
        <v>186</v>
      </c>
      <c r="I32" s="65">
        <v>26134302</v>
      </c>
      <c r="J32" s="65" t="s">
        <v>187</v>
      </c>
      <c r="K32" s="65">
        <v>0</v>
      </c>
      <c r="L32" s="49" t="s">
        <v>188</v>
      </c>
      <c r="M32" s="49">
        <v>413</v>
      </c>
      <c r="N32" s="61">
        <v>12</v>
      </c>
      <c r="O32" s="61"/>
    </row>
    <row r="33" spans="1:15" s="49" customFormat="1" ht="15.75">
      <c r="A33" s="63"/>
      <c r="C33" s="49">
        <v>413</v>
      </c>
      <c r="D33" s="49">
        <v>9210</v>
      </c>
      <c r="E33" s="49">
        <v>999</v>
      </c>
      <c r="F33" s="49">
        <v>2001922</v>
      </c>
      <c r="H33" s="49" t="s">
        <v>189</v>
      </c>
      <c r="I33" s="65">
        <v>55768</v>
      </c>
      <c r="J33" s="65" t="s">
        <v>190</v>
      </c>
      <c r="K33" s="65">
        <v>0</v>
      </c>
      <c r="L33" s="49" t="s">
        <v>191</v>
      </c>
      <c r="M33" s="49">
        <v>413</v>
      </c>
      <c r="N33" s="61">
        <v>675.7</v>
      </c>
      <c r="O33" s="61"/>
    </row>
    <row r="34" spans="1:15" s="49" customFormat="1" ht="15.75">
      <c r="A34" s="63"/>
      <c r="C34" s="49">
        <v>413</v>
      </c>
      <c r="D34" s="49">
        <v>9210</v>
      </c>
      <c r="E34" s="49">
        <v>999</v>
      </c>
      <c r="F34" s="49">
        <v>2001465</v>
      </c>
      <c r="H34" s="49" t="s">
        <v>72</v>
      </c>
      <c r="I34" s="65">
        <v>854778401</v>
      </c>
      <c r="J34" s="65" t="s">
        <v>125</v>
      </c>
      <c r="K34" s="65">
        <v>0</v>
      </c>
      <c r="L34" s="49" t="s">
        <v>126</v>
      </c>
      <c r="M34" s="49">
        <v>366</v>
      </c>
      <c r="N34" s="61">
        <v>364.61</v>
      </c>
      <c r="O34" s="61"/>
    </row>
    <row r="35" spans="1:15" s="49" customFormat="1" ht="15.75">
      <c r="A35" s="63"/>
      <c r="C35" s="49">
        <v>413</v>
      </c>
      <c r="D35" s="49">
        <v>9210</v>
      </c>
      <c r="E35" s="49">
        <v>999</v>
      </c>
      <c r="F35" s="49">
        <v>2003188</v>
      </c>
      <c r="H35" s="49" t="s">
        <v>192</v>
      </c>
      <c r="I35" s="65">
        <v>20142</v>
      </c>
      <c r="J35" s="65" t="s">
        <v>159</v>
      </c>
      <c r="K35" s="65">
        <v>0</v>
      </c>
      <c r="L35" s="49" t="s">
        <v>160</v>
      </c>
      <c r="M35" s="49">
        <v>413</v>
      </c>
      <c r="N35" s="61">
        <v>3.22</v>
      </c>
      <c r="O35" s="61"/>
    </row>
    <row r="36" spans="1:15" s="49" customFormat="1" ht="15.75">
      <c r="A36" s="63"/>
      <c r="C36" s="49">
        <v>413</v>
      </c>
      <c r="D36" s="49">
        <v>9210</v>
      </c>
      <c r="E36" s="49">
        <v>999</v>
      </c>
      <c r="F36" s="49">
        <v>2003188</v>
      </c>
      <c r="H36" s="49" t="s">
        <v>192</v>
      </c>
      <c r="I36" s="65">
        <v>20142</v>
      </c>
      <c r="J36" s="65" t="s">
        <v>159</v>
      </c>
      <c r="K36" s="65">
        <v>0</v>
      </c>
      <c r="L36" s="49" t="s">
        <v>160</v>
      </c>
      <c r="M36" s="49">
        <v>413</v>
      </c>
      <c r="N36" s="61">
        <v>39</v>
      </c>
      <c r="O36" s="61"/>
    </row>
    <row r="37" spans="1:15" s="49" customFormat="1" ht="15.75">
      <c r="A37" s="63"/>
      <c r="C37" s="49">
        <v>413</v>
      </c>
      <c r="D37" s="49">
        <v>9210</v>
      </c>
      <c r="E37" s="49">
        <v>999</v>
      </c>
      <c r="F37" s="49">
        <v>2000022900</v>
      </c>
      <c r="G37" s="49" t="s">
        <v>75</v>
      </c>
      <c r="H37" s="49" t="s">
        <v>193</v>
      </c>
      <c r="I37" s="65" t="s">
        <v>72</v>
      </c>
      <c r="J37" s="65">
        <v>0</v>
      </c>
      <c r="K37" s="65"/>
      <c r="N37" s="61">
        <v>36.299999999999997</v>
      </c>
      <c r="O37" s="61"/>
    </row>
    <row r="38" spans="1:15" s="49" customFormat="1" ht="15.75">
      <c r="A38" s="63"/>
      <c r="I38" s="65"/>
      <c r="J38" s="65"/>
      <c r="K38" s="65"/>
      <c r="N38" s="61" t="s">
        <v>73</v>
      </c>
      <c r="O38" s="61">
        <v>1150.22</v>
      </c>
    </row>
    <row r="39" spans="1:15" s="49" customFormat="1" ht="15.75">
      <c r="A39" s="63">
        <v>175</v>
      </c>
      <c r="B39" s="49" t="s">
        <v>85</v>
      </c>
      <c r="I39" s="65"/>
      <c r="J39" s="65"/>
      <c r="K39" s="65"/>
      <c r="N39" s="61"/>
      <c r="O39" s="61"/>
    </row>
    <row r="40" spans="1:15" s="49" customFormat="1" ht="15.75">
      <c r="A40" s="63"/>
      <c r="C40" s="49">
        <v>413</v>
      </c>
      <c r="D40" s="49">
        <v>9210</v>
      </c>
      <c r="E40" s="49">
        <v>999</v>
      </c>
      <c r="F40" s="49">
        <v>2001297</v>
      </c>
      <c r="H40" s="49" t="s">
        <v>194</v>
      </c>
      <c r="I40" s="65" t="s">
        <v>195</v>
      </c>
      <c r="J40" s="65">
        <v>19377</v>
      </c>
      <c r="K40" s="65">
        <v>0</v>
      </c>
      <c r="L40" s="49" t="s">
        <v>133</v>
      </c>
      <c r="M40" s="49">
        <v>413</v>
      </c>
      <c r="N40" s="61">
        <v>25.76</v>
      </c>
      <c r="O40" s="61"/>
    </row>
    <row r="41" spans="1:15" s="49" customFormat="1" ht="15.75">
      <c r="A41" s="63"/>
      <c r="C41" s="49">
        <v>413</v>
      </c>
      <c r="D41" s="49">
        <v>9210</v>
      </c>
      <c r="E41" s="49">
        <v>999</v>
      </c>
      <c r="F41" s="49">
        <v>2001507</v>
      </c>
      <c r="H41" s="49" t="s">
        <v>196</v>
      </c>
      <c r="I41" s="65" t="s">
        <v>178</v>
      </c>
      <c r="J41" s="65">
        <v>333664695</v>
      </c>
      <c r="K41" s="65" t="s">
        <v>80</v>
      </c>
      <c r="L41" s="49" t="s">
        <v>134</v>
      </c>
      <c r="M41" s="49">
        <v>413</v>
      </c>
      <c r="N41" s="61">
        <v>57.4</v>
      </c>
      <c r="O41" s="61"/>
    </row>
    <row r="42" spans="1:15" s="49" customFormat="1" ht="15.75">
      <c r="A42" s="63"/>
      <c r="I42" s="65"/>
      <c r="J42" s="65"/>
      <c r="K42" s="65"/>
      <c r="N42" s="61" t="s">
        <v>73</v>
      </c>
      <c r="O42" s="61">
        <v>83.16</v>
      </c>
    </row>
    <row r="43" spans="1:15" s="49" customFormat="1" ht="15.75">
      <c r="A43" s="63">
        <v>201</v>
      </c>
      <c r="B43" s="49" t="s">
        <v>86</v>
      </c>
      <c r="I43" s="65"/>
      <c r="J43" s="65"/>
      <c r="K43" s="65"/>
      <c r="N43" s="61"/>
      <c r="O43" s="61"/>
    </row>
    <row r="44" spans="1:15" s="49" customFormat="1" ht="15.75">
      <c r="A44" s="63"/>
      <c r="C44" s="49">
        <v>413</v>
      </c>
      <c r="D44" s="49">
        <v>9230</v>
      </c>
      <c r="E44" s="49">
        <v>999</v>
      </c>
      <c r="F44" s="49">
        <v>2000021800</v>
      </c>
      <c r="G44" s="49" t="s">
        <v>75</v>
      </c>
      <c r="H44" s="49" t="s">
        <v>197</v>
      </c>
      <c r="I44" s="65" t="s">
        <v>72</v>
      </c>
      <c r="J44" s="65">
        <v>0</v>
      </c>
      <c r="K44" s="65"/>
      <c r="N44" s="61">
        <v>3056.5</v>
      </c>
      <c r="O44" s="61"/>
    </row>
    <row r="45" spans="1:15" s="49" customFormat="1" ht="15.75">
      <c r="A45" s="63"/>
      <c r="I45" s="65"/>
      <c r="J45" s="65"/>
      <c r="K45" s="65"/>
      <c r="N45" s="61" t="s">
        <v>73</v>
      </c>
      <c r="O45" s="61">
        <v>3056.5</v>
      </c>
    </row>
    <row r="46" spans="1:15" s="49" customFormat="1" ht="15.75">
      <c r="A46" s="63">
        <v>552</v>
      </c>
      <c r="B46" s="49" t="s">
        <v>87</v>
      </c>
      <c r="I46" s="65"/>
      <c r="J46" s="65"/>
      <c r="K46" s="65"/>
      <c r="N46" s="61"/>
      <c r="O46" s="61"/>
    </row>
    <row r="47" spans="1:15" s="49" customFormat="1" ht="15.75">
      <c r="A47" s="63"/>
      <c r="C47" s="49">
        <v>413</v>
      </c>
      <c r="D47" s="49">
        <v>9260</v>
      </c>
      <c r="E47" s="49">
        <v>999</v>
      </c>
      <c r="F47" s="49" t="s">
        <v>76</v>
      </c>
      <c r="G47" s="49" t="s">
        <v>75</v>
      </c>
      <c r="H47" s="49" t="s">
        <v>72</v>
      </c>
      <c r="I47" s="65" t="s">
        <v>77</v>
      </c>
      <c r="J47" s="65" t="s">
        <v>175</v>
      </c>
      <c r="K47" s="65"/>
      <c r="N47" s="61">
        <v>4264.25</v>
      </c>
      <c r="O47" s="61"/>
    </row>
    <row r="48" spans="1:15" s="49" customFormat="1" ht="15.75">
      <c r="A48" s="63"/>
      <c r="C48" s="49">
        <v>413</v>
      </c>
      <c r="D48" s="49">
        <v>9260</v>
      </c>
      <c r="E48" s="49">
        <v>999</v>
      </c>
      <c r="F48" s="49" t="s">
        <v>78</v>
      </c>
      <c r="G48" s="49" t="s">
        <v>75</v>
      </c>
      <c r="H48" s="49" t="s">
        <v>72</v>
      </c>
      <c r="I48" s="65" t="s">
        <v>77</v>
      </c>
      <c r="J48" s="65" t="s">
        <v>156</v>
      </c>
      <c r="K48" s="65"/>
      <c r="N48" s="61">
        <v>4265.26</v>
      </c>
      <c r="O48" s="61"/>
    </row>
    <row r="49" spans="1:15" s="49" customFormat="1" ht="15.75">
      <c r="A49" s="63"/>
      <c r="I49" s="65"/>
      <c r="J49" s="65"/>
      <c r="K49" s="65"/>
      <c r="N49" s="61" t="s">
        <v>73</v>
      </c>
      <c r="O49" s="61">
        <v>8529.51</v>
      </c>
    </row>
    <row r="50" spans="1:15" s="49" customFormat="1" ht="15.75">
      <c r="A50" s="63">
        <v>557</v>
      </c>
      <c r="B50" s="49" t="s">
        <v>88</v>
      </c>
      <c r="I50" s="65"/>
      <c r="J50" s="65"/>
      <c r="K50" s="65"/>
      <c r="N50" s="61"/>
      <c r="O50" s="61"/>
    </row>
    <row r="51" spans="1:15" s="49" customFormat="1" ht="15.75">
      <c r="A51" s="63"/>
      <c r="C51" s="49">
        <v>413</v>
      </c>
      <c r="D51" s="49">
        <v>4081</v>
      </c>
      <c r="E51" s="49">
        <v>500</v>
      </c>
      <c r="F51" s="49" t="s">
        <v>76</v>
      </c>
      <c r="G51" s="49" t="s">
        <v>75</v>
      </c>
      <c r="H51" s="49" t="s">
        <v>72</v>
      </c>
      <c r="I51" s="65" t="s">
        <v>77</v>
      </c>
      <c r="J51" s="65" t="s">
        <v>175</v>
      </c>
      <c r="K51" s="65"/>
      <c r="N51" s="61">
        <v>112.73</v>
      </c>
      <c r="O51" s="61"/>
    </row>
    <row r="52" spans="1:15" s="49" customFormat="1" ht="15.75">
      <c r="A52" s="63"/>
      <c r="C52" s="49">
        <v>413</v>
      </c>
      <c r="D52" s="49">
        <v>4081</v>
      </c>
      <c r="E52" s="49">
        <v>500</v>
      </c>
      <c r="F52" s="49" t="s">
        <v>78</v>
      </c>
      <c r="G52" s="49" t="s">
        <v>75</v>
      </c>
      <c r="H52" s="49" t="s">
        <v>72</v>
      </c>
      <c r="I52" s="65" t="s">
        <v>77</v>
      </c>
      <c r="J52" s="65" t="s">
        <v>156</v>
      </c>
      <c r="K52" s="65"/>
      <c r="N52" s="61">
        <v>47.34</v>
      </c>
      <c r="O52" s="61"/>
    </row>
    <row r="53" spans="1:15" s="49" customFormat="1" ht="15.75">
      <c r="A53" s="63"/>
      <c r="C53" s="49">
        <v>413</v>
      </c>
      <c r="D53" s="49">
        <v>4081</v>
      </c>
      <c r="E53" s="49">
        <v>510</v>
      </c>
      <c r="F53" s="49" t="s">
        <v>76</v>
      </c>
      <c r="G53" s="49" t="s">
        <v>75</v>
      </c>
      <c r="H53" s="49" t="s">
        <v>72</v>
      </c>
      <c r="I53" s="65" t="s">
        <v>77</v>
      </c>
      <c r="J53" s="65" t="s">
        <v>175</v>
      </c>
      <c r="K53" s="65"/>
      <c r="N53" s="61">
        <v>105.68</v>
      </c>
      <c r="O53" s="61"/>
    </row>
    <row r="54" spans="1:15" s="49" customFormat="1" ht="15.75">
      <c r="A54" s="63"/>
      <c r="C54" s="49">
        <v>413</v>
      </c>
      <c r="D54" s="49">
        <v>4081</v>
      </c>
      <c r="E54" s="49">
        <v>510</v>
      </c>
      <c r="F54" s="49" t="s">
        <v>78</v>
      </c>
      <c r="G54" s="49" t="s">
        <v>75</v>
      </c>
      <c r="H54" s="49" t="s">
        <v>72</v>
      </c>
      <c r="I54" s="65" t="s">
        <v>77</v>
      </c>
      <c r="J54" s="65" t="s">
        <v>156</v>
      </c>
      <c r="K54" s="65"/>
      <c r="N54" s="61">
        <v>87.42</v>
      </c>
      <c r="O54" s="61"/>
    </row>
    <row r="55" spans="1:15" s="49" customFormat="1" ht="15.75">
      <c r="A55" s="63"/>
      <c r="C55" s="49">
        <v>413</v>
      </c>
      <c r="D55" s="49">
        <v>4081</v>
      </c>
      <c r="E55" s="49">
        <v>520</v>
      </c>
      <c r="F55" s="49" t="s">
        <v>76</v>
      </c>
      <c r="G55" s="49" t="s">
        <v>75</v>
      </c>
      <c r="H55" s="49" t="s">
        <v>72</v>
      </c>
      <c r="I55" s="65" t="s">
        <v>77</v>
      </c>
      <c r="J55" s="65" t="s">
        <v>175</v>
      </c>
      <c r="K55" s="65"/>
      <c r="N55" s="61">
        <v>2197.77</v>
      </c>
      <c r="O55" s="61"/>
    </row>
    <row r="56" spans="1:15" s="49" customFormat="1" ht="15.75">
      <c r="A56" s="63"/>
      <c r="C56" s="49">
        <v>413</v>
      </c>
      <c r="D56" s="49">
        <v>4081</v>
      </c>
      <c r="E56" s="49">
        <v>520</v>
      </c>
      <c r="F56" s="49" t="s">
        <v>78</v>
      </c>
      <c r="G56" s="49" t="s">
        <v>75</v>
      </c>
      <c r="H56" s="49" t="s">
        <v>72</v>
      </c>
      <c r="I56" s="65" t="s">
        <v>77</v>
      </c>
      <c r="J56" s="65" t="s">
        <v>156</v>
      </c>
      <c r="K56" s="65"/>
      <c r="N56" s="61">
        <v>2244.09</v>
      </c>
      <c r="O56" s="61"/>
    </row>
    <row r="57" spans="1:15" s="49" customFormat="1" ht="15.75">
      <c r="A57" s="63"/>
      <c r="I57" s="65"/>
      <c r="J57" s="65"/>
      <c r="K57" s="65"/>
      <c r="N57" s="61" t="s">
        <v>73</v>
      </c>
      <c r="O57" s="61">
        <v>4795.03</v>
      </c>
    </row>
    <row r="58" spans="1:15" s="49" customFormat="1" ht="15.75">
      <c r="A58" s="63">
        <v>601</v>
      </c>
      <c r="B58" s="49" t="s">
        <v>147</v>
      </c>
      <c r="I58" s="65"/>
      <c r="J58" s="65"/>
      <c r="K58" s="65"/>
      <c r="N58" s="61"/>
      <c r="O58" s="61"/>
    </row>
    <row r="59" spans="1:15" s="49" customFormat="1" ht="15.75">
      <c r="A59" s="63"/>
      <c r="C59" s="49">
        <v>413</v>
      </c>
      <c r="D59" s="49">
        <v>9210</v>
      </c>
      <c r="E59" s="49">
        <v>999</v>
      </c>
      <c r="F59" s="49" t="s">
        <v>105</v>
      </c>
      <c r="G59" s="49" t="s">
        <v>75</v>
      </c>
      <c r="H59" s="49" t="s">
        <v>198</v>
      </c>
      <c r="I59" s="65" t="s">
        <v>72</v>
      </c>
      <c r="J59" s="65" t="s">
        <v>72</v>
      </c>
      <c r="K59" s="65"/>
      <c r="N59" s="61">
        <v>-1544</v>
      </c>
      <c r="O59" s="61"/>
    </row>
    <row r="60" spans="1:15" s="49" customFormat="1" ht="15.75">
      <c r="A60" s="63"/>
      <c r="C60" s="49">
        <v>413</v>
      </c>
      <c r="D60" s="49">
        <v>9210</v>
      </c>
      <c r="E60" s="49">
        <v>999</v>
      </c>
      <c r="F60" s="49">
        <v>2002183</v>
      </c>
      <c r="H60" s="49" t="s">
        <v>199</v>
      </c>
      <c r="I60" s="65">
        <v>84007752</v>
      </c>
      <c r="J60" s="65" t="s">
        <v>148</v>
      </c>
      <c r="K60" s="65">
        <v>0</v>
      </c>
      <c r="L60" s="49" t="s">
        <v>149</v>
      </c>
      <c r="M60" s="49">
        <v>413</v>
      </c>
      <c r="N60" s="61">
        <v>1544</v>
      </c>
      <c r="O60" s="61"/>
    </row>
    <row r="61" spans="1:15" s="49" customFormat="1" ht="15.75">
      <c r="A61" s="63"/>
      <c r="C61" s="49">
        <v>413</v>
      </c>
      <c r="D61" s="49">
        <v>9210</v>
      </c>
      <c r="E61" s="49">
        <v>999</v>
      </c>
      <c r="F61" s="49">
        <v>2002183</v>
      </c>
      <c r="H61" s="49" t="s">
        <v>199</v>
      </c>
      <c r="I61" s="65">
        <v>84007752</v>
      </c>
      <c r="J61" s="65" t="s">
        <v>148</v>
      </c>
      <c r="K61" s="65">
        <v>0</v>
      </c>
      <c r="L61" s="49" t="s">
        <v>149</v>
      </c>
      <c r="M61" s="49">
        <v>413</v>
      </c>
      <c r="N61" s="61">
        <v>129.01</v>
      </c>
      <c r="O61" s="61"/>
    </row>
    <row r="62" spans="1:15" s="49" customFormat="1" ht="15.75">
      <c r="A62" s="63"/>
      <c r="C62" s="49">
        <v>413</v>
      </c>
      <c r="D62" s="49">
        <v>9210</v>
      </c>
      <c r="E62" s="49">
        <v>999</v>
      </c>
      <c r="F62" s="49">
        <v>2002183</v>
      </c>
      <c r="H62" s="49" t="s">
        <v>199</v>
      </c>
      <c r="I62" s="65">
        <v>84007752</v>
      </c>
      <c r="J62" s="65" t="s">
        <v>148</v>
      </c>
      <c r="K62" s="65">
        <v>0</v>
      </c>
      <c r="L62" s="49" t="s">
        <v>149</v>
      </c>
      <c r="M62" s="49">
        <v>413</v>
      </c>
      <c r="N62" s="61">
        <v>19.79</v>
      </c>
      <c r="O62" s="61"/>
    </row>
    <row r="63" spans="1:15" s="49" customFormat="1" ht="15.75">
      <c r="A63" s="63"/>
      <c r="I63" s="65"/>
      <c r="J63" s="65"/>
      <c r="K63" s="65"/>
      <c r="N63" s="61" t="s">
        <v>73</v>
      </c>
      <c r="O63" s="61">
        <v>148.80000000000001</v>
      </c>
    </row>
    <row r="64" spans="1:15" s="49" customFormat="1" ht="15.75">
      <c r="A64" s="63">
        <v>810</v>
      </c>
      <c r="B64" s="49" t="s">
        <v>89</v>
      </c>
      <c r="I64" s="65"/>
      <c r="J64" s="65"/>
      <c r="K64" s="65"/>
      <c r="N64" s="61"/>
      <c r="O64" s="61"/>
    </row>
    <row r="65" spans="1:15" s="49" customFormat="1" ht="15.75">
      <c r="A65" s="63"/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200</v>
      </c>
      <c r="I65" s="65" t="s">
        <v>72</v>
      </c>
      <c r="J65" s="65" t="s">
        <v>72</v>
      </c>
      <c r="K65" s="65"/>
      <c r="N65" s="61">
        <v>5470.64</v>
      </c>
      <c r="O65" s="61"/>
    </row>
    <row r="66" spans="1:15" s="49" customFormat="1" ht="15.75">
      <c r="A66" s="63"/>
      <c r="I66" s="65"/>
      <c r="J66" s="65"/>
      <c r="K66" s="65"/>
      <c r="N66" s="61" t="s">
        <v>73</v>
      </c>
      <c r="O66" s="61">
        <v>5470.64</v>
      </c>
    </row>
    <row r="67" spans="1:15" s="49" customFormat="1" ht="15.75">
      <c r="A67" s="63">
        <v>845</v>
      </c>
      <c r="B67" s="49" t="s">
        <v>90</v>
      </c>
      <c r="I67" s="65"/>
      <c r="J67" s="65"/>
      <c r="K67" s="65"/>
      <c r="N67" s="61"/>
      <c r="O67" s="61"/>
    </row>
    <row r="68" spans="1:15" s="49" customFormat="1" ht="15.75">
      <c r="A68" s="63"/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93</v>
      </c>
      <c r="I68" s="65" t="s">
        <v>72</v>
      </c>
      <c r="J68" s="65" t="s">
        <v>72</v>
      </c>
      <c r="K68" s="65"/>
      <c r="N68" s="61">
        <v>11.99</v>
      </c>
      <c r="O68" s="61"/>
    </row>
    <row r="69" spans="1:15" s="49" customFormat="1" ht="15.75">
      <c r="A69" s="63"/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95</v>
      </c>
      <c r="I69" s="65" t="s">
        <v>72</v>
      </c>
      <c r="J69" s="65" t="s">
        <v>72</v>
      </c>
      <c r="K69" s="65"/>
      <c r="N69" s="61">
        <v>7.57</v>
      </c>
      <c r="O69" s="61"/>
    </row>
    <row r="70" spans="1:15" s="49" customFormat="1" ht="15.75">
      <c r="A70" s="63"/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161</v>
      </c>
      <c r="I70" s="65" t="s">
        <v>72</v>
      </c>
      <c r="J70" s="65" t="s">
        <v>72</v>
      </c>
      <c r="K70" s="65"/>
      <c r="N70" s="61">
        <v>4305</v>
      </c>
      <c r="O70" s="61"/>
    </row>
    <row r="71" spans="1:15" s="49" customFormat="1" ht="15.75">
      <c r="A71" s="63"/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161</v>
      </c>
      <c r="I71" s="65" t="s">
        <v>72</v>
      </c>
      <c r="J71" s="65" t="s">
        <v>72</v>
      </c>
      <c r="K71" s="65"/>
      <c r="N71" s="61">
        <v>86.1</v>
      </c>
      <c r="O71" s="61"/>
    </row>
    <row r="72" spans="1:15" s="49" customFormat="1" ht="15.75">
      <c r="A72" s="63"/>
      <c r="C72" s="49">
        <v>413</v>
      </c>
      <c r="D72" s="49">
        <v>9230</v>
      </c>
      <c r="E72" s="49">
        <v>999</v>
      </c>
      <c r="F72" s="49" t="s">
        <v>118</v>
      </c>
      <c r="G72" s="49" t="s">
        <v>75</v>
      </c>
      <c r="H72" s="49" t="s">
        <v>137</v>
      </c>
      <c r="I72" s="65" t="s">
        <v>72</v>
      </c>
      <c r="J72" s="65" t="s">
        <v>72</v>
      </c>
      <c r="K72" s="65"/>
      <c r="N72" s="61">
        <v>73.5</v>
      </c>
      <c r="O72" s="61"/>
    </row>
    <row r="73" spans="1:15" s="49" customFormat="1" ht="15.75">
      <c r="A73" s="63"/>
      <c r="C73" s="49">
        <v>413</v>
      </c>
      <c r="D73" s="49">
        <v>9230</v>
      </c>
      <c r="E73" s="49">
        <v>999</v>
      </c>
      <c r="F73" s="49" t="s">
        <v>118</v>
      </c>
      <c r="G73" s="49" t="s">
        <v>75</v>
      </c>
      <c r="H73" s="49" t="s">
        <v>138</v>
      </c>
      <c r="I73" s="65" t="s">
        <v>72</v>
      </c>
      <c r="J73" s="65" t="s">
        <v>72</v>
      </c>
      <c r="K73" s="65"/>
      <c r="N73" s="61">
        <v>0.41</v>
      </c>
      <c r="O73" s="61"/>
    </row>
    <row r="74" spans="1:15" s="49" customFormat="1" ht="15.75">
      <c r="A74" s="63"/>
      <c r="C74" s="49">
        <v>413</v>
      </c>
      <c r="D74" s="49">
        <v>9230</v>
      </c>
      <c r="E74" s="49">
        <v>999</v>
      </c>
      <c r="F74" s="49" t="s">
        <v>118</v>
      </c>
      <c r="G74" s="49" t="s">
        <v>75</v>
      </c>
      <c r="H74" s="49" t="s">
        <v>92</v>
      </c>
      <c r="I74" s="65" t="s">
        <v>72</v>
      </c>
      <c r="J74" s="65" t="s">
        <v>72</v>
      </c>
      <c r="K74" s="65"/>
      <c r="N74" s="61">
        <v>1.4</v>
      </c>
      <c r="O74" s="61"/>
    </row>
    <row r="75" spans="1:15" s="49" customFormat="1" ht="15.75">
      <c r="A75" s="63"/>
      <c r="C75" s="49">
        <v>413</v>
      </c>
      <c r="D75" s="49">
        <v>9230</v>
      </c>
      <c r="E75" s="49">
        <v>999</v>
      </c>
      <c r="F75" s="49" t="s">
        <v>118</v>
      </c>
      <c r="G75" s="49" t="s">
        <v>75</v>
      </c>
      <c r="H75" s="49" t="s">
        <v>136</v>
      </c>
      <c r="I75" s="65" t="s">
        <v>72</v>
      </c>
      <c r="J75" s="65" t="s">
        <v>72</v>
      </c>
      <c r="K75" s="65"/>
      <c r="N75" s="61">
        <v>73.5</v>
      </c>
      <c r="O75" s="61"/>
    </row>
    <row r="76" spans="1:15" s="49" customFormat="1" ht="15.75">
      <c r="A76" s="63"/>
      <c r="C76" s="49">
        <v>413</v>
      </c>
      <c r="D76" s="49">
        <v>9230</v>
      </c>
      <c r="E76" s="49">
        <v>999</v>
      </c>
      <c r="F76" s="49" t="s">
        <v>118</v>
      </c>
      <c r="G76" s="49" t="s">
        <v>75</v>
      </c>
      <c r="H76" s="49" t="s">
        <v>136</v>
      </c>
      <c r="I76" s="65" t="s">
        <v>72</v>
      </c>
      <c r="J76" s="65" t="s">
        <v>72</v>
      </c>
      <c r="K76" s="65"/>
      <c r="N76" s="61">
        <v>1.47</v>
      </c>
      <c r="O76" s="61"/>
    </row>
    <row r="77" spans="1:15" s="49" customFormat="1" ht="15.75">
      <c r="A77" s="63"/>
      <c r="C77" s="49">
        <v>413</v>
      </c>
      <c r="D77" s="49">
        <v>9230</v>
      </c>
      <c r="E77" s="49">
        <v>999</v>
      </c>
      <c r="F77" s="49" t="s">
        <v>118</v>
      </c>
      <c r="G77" s="49" t="s">
        <v>75</v>
      </c>
      <c r="H77" s="49" t="s">
        <v>93</v>
      </c>
      <c r="I77" s="65" t="s">
        <v>72</v>
      </c>
      <c r="J77" s="65" t="s">
        <v>72</v>
      </c>
      <c r="K77" s="65"/>
      <c r="N77" s="61">
        <v>599.48</v>
      </c>
      <c r="O77" s="61"/>
    </row>
    <row r="78" spans="1:15" s="49" customFormat="1" ht="15.75">
      <c r="A78" s="63"/>
      <c r="C78" s="49">
        <v>413</v>
      </c>
      <c r="D78" s="49">
        <v>9230</v>
      </c>
      <c r="E78" s="49">
        <v>999</v>
      </c>
      <c r="F78" s="49" t="s">
        <v>118</v>
      </c>
      <c r="G78" s="49" t="s">
        <v>75</v>
      </c>
      <c r="H78" s="49" t="s">
        <v>92</v>
      </c>
      <c r="I78" s="65" t="s">
        <v>72</v>
      </c>
      <c r="J78" s="65" t="s">
        <v>72</v>
      </c>
      <c r="K78" s="65"/>
      <c r="N78" s="61">
        <v>70.05</v>
      </c>
      <c r="O78" s="61"/>
    </row>
    <row r="79" spans="1:15" s="49" customFormat="1" ht="15.75">
      <c r="A79" s="63"/>
      <c r="C79" s="49">
        <v>413</v>
      </c>
      <c r="D79" s="49">
        <v>9230</v>
      </c>
      <c r="E79" s="49">
        <v>999</v>
      </c>
      <c r="F79" s="49" t="s">
        <v>118</v>
      </c>
      <c r="G79" s="49" t="s">
        <v>75</v>
      </c>
      <c r="H79" s="49" t="s">
        <v>138</v>
      </c>
      <c r="I79" s="65" t="s">
        <v>72</v>
      </c>
      <c r="J79" s="65" t="s">
        <v>72</v>
      </c>
      <c r="K79" s="65"/>
      <c r="N79" s="61">
        <v>20.3</v>
      </c>
      <c r="O79" s="61"/>
    </row>
    <row r="80" spans="1:15" s="49" customFormat="1" ht="15.75">
      <c r="A80" s="63"/>
      <c r="C80" s="49">
        <v>413</v>
      </c>
      <c r="D80" s="49">
        <v>9230</v>
      </c>
      <c r="E80" s="49">
        <v>999</v>
      </c>
      <c r="F80" s="49" t="s">
        <v>119</v>
      </c>
      <c r="G80" s="49" t="s">
        <v>75</v>
      </c>
      <c r="H80" s="49" t="s">
        <v>91</v>
      </c>
      <c r="I80" s="65" t="s">
        <v>72</v>
      </c>
      <c r="J80" s="65" t="s">
        <v>72</v>
      </c>
      <c r="K80" s="65"/>
      <c r="N80" s="61">
        <v>31.5</v>
      </c>
      <c r="O80" s="61"/>
    </row>
    <row r="81" spans="1:15" s="49" customFormat="1" ht="15.75">
      <c r="A81" s="63"/>
      <c r="C81" s="49">
        <v>413</v>
      </c>
      <c r="D81" s="49">
        <v>9230</v>
      </c>
      <c r="E81" s="49">
        <v>999</v>
      </c>
      <c r="F81" s="49" t="s">
        <v>119</v>
      </c>
      <c r="G81" s="49" t="s">
        <v>75</v>
      </c>
      <c r="H81" s="49" t="s">
        <v>162</v>
      </c>
      <c r="I81" s="65" t="s">
        <v>72</v>
      </c>
      <c r="J81" s="65" t="s">
        <v>72</v>
      </c>
      <c r="K81" s="65"/>
      <c r="N81" s="61">
        <v>77.98</v>
      </c>
      <c r="O81" s="61"/>
    </row>
    <row r="82" spans="1:15" s="49" customFormat="1" ht="15.75">
      <c r="A82" s="63"/>
      <c r="C82" s="49">
        <v>413</v>
      </c>
      <c r="D82" s="49">
        <v>9230</v>
      </c>
      <c r="E82" s="49">
        <v>999</v>
      </c>
      <c r="F82" s="49" t="s">
        <v>119</v>
      </c>
      <c r="G82" s="49" t="s">
        <v>75</v>
      </c>
      <c r="H82" s="49" t="s">
        <v>94</v>
      </c>
      <c r="I82" s="65" t="s">
        <v>72</v>
      </c>
      <c r="J82" s="65" t="s">
        <v>72</v>
      </c>
      <c r="K82" s="65"/>
      <c r="N82" s="61">
        <v>172</v>
      </c>
      <c r="O82" s="61"/>
    </row>
    <row r="83" spans="1:15" s="49" customFormat="1" ht="15.75">
      <c r="A83" s="63"/>
      <c r="C83" s="49">
        <v>413</v>
      </c>
      <c r="D83" s="49">
        <v>9230</v>
      </c>
      <c r="E83" s="49">
        <v>999</v>
      </c>
      <c r="F83" s="49" t="s">
        <v>118</v>
      </c>
      <c r="G83" s="49" t="s">
        <v>75</v>
      </c>
      <c r="H83" s="49" t="s">
        <v>163</v>
      </c>
      <c r="I83" s="65" t="s">
        <v>72</v>
      </c>
      <c r="J83" s="65" t="s">
        <v>72</v>
      </c>
      <c r="K83" s="65"/>
      <c r="N83" s="61">
        <v>244.02</v>
      </c>
      <c r="O83" s="61"/>
    </row>
    <row r="84" spans="1:15" s="49" customFormat="1" ht="15.75">
      <c r="A84" s="63"/>
      <c r="C84" s="49">
        <v>413</v>
      </c>
      <c r="D84" s="49">
        <v>9230</v>
      </c>
      <c r="E84" s="49">
        <v>999</v>
      </c>
      <c r="F84" s="49" t="s">
        <v>118</v>
      </c>
      <c r="G84" s="49" t="s">
        <v>75</v>
      </c>
      <c r="H84" s="49" t="s">
        <v>137</v>
      </c>
      <c r="I84" s="65" t="s">
        <v>72</v>
      </c>
      <c r="J84" s="65" t="s">
        <v>72</v>
      </c>
      <c r="K84" s="65"/>
      <c r="N84" s="61">
        <v>1.47</v>
      </c>
      <c r="O84" s="61"/>
    </row>
    <row r="85" spans="1:15" s="49" customFormat="1" ht="15.75">
      <c r="A85" s="63"/>
      <c r="I85" s="65"/>
      <c r="J85" s="65"/>
      <c r="K85" s="65"/>
      <c r="N85" s="61" t="s">
        <v>73</v>
      </c>
      <c r="O85" s="61">
        <v>5777.74</v>
      </c>
    </row>
    <row r="86" spans="1:15" s="49" customFormat="1" ht="15.75">
      <c r="A86" s="63"/>
      <c r="I86" s="65"/>
      <c r="J86" s="65"/>
      <c r="K86" s="65"/>
      <c r="N86" s="61" t="s">
        <v>96</v>
      </c>
      <c r="O86" s="61">
        <v>88491.91</v>
      </c>
    </row>
    <row r="87" spans="1:15" s="49" customFormat="1" ht="15.75">
      <c r="A87" s="63"/>
      <c r="I87" s="65"/>
      <c r="J87" s="65"/>
      <c r="K87" s="65"/>
      <c r="N87" s="61"/>
      <c r="O87" s="61"/>
    </row>
    <row r="88" spans="1:15" s="49" customFormat="1" ht="15.75">
      <c r="A88" s="63"/>
      <c r="I88" s="65"/>
      <c r="J88" s="65"/>
      <c r="K88" s="65"/>
      <c r="N88" s="61"/>
      <c r="O88" s="61"/>
    </row>
    <row r="89" spans="1:15" s="49" customFormat="1" ht="15.75">
      <c r="A89" s="63"/>
      <c r="I89" s="65"/>
      <c r="J89" s="65"/>
      <c r="K89" s="65"/>
      <c r="N89" s="61"/>
      <c r="O89" s="61"/>
    </row>
    <row r="90" spans="1:15" s="49" customFormat="1" ht="15.75">
      <c r="A90" s="63"/>
      <c r="I90" s="65"/>
      <c r="J90" s="65"/>
      <c r="K90" s="65"/>
      <c r="N90" s="61"/>
      <c r="O90" s="61"/>
    </row>
    <row r="91" spans="1:15" s="49" customFormat="1" ht="15.75">
      <c r="A91" s="63"/>
      <c r="I91" s="65"/>
      <c r="J91" s="65"/>
      <c r="K91" s="65"/>
      <c r="N91" s="61"/>
      <c r="O91" s="61"/>
    </row>
    <row r="92" spans="1:15" s="49" customFormat="1" ht="15.75">
      <c r="A92" s="63"/>
      <c r="I92" s="65"/>
      <c r="J92" s="65"/>
      <c r="K92" s="65"/>
      <c r="N92" s="61"/>
      <c r="O92" s="61"/>
    </row>
    <row r="93" spans="1:15" s="49" customFormat="1" ht="15.75">
      <c r="A93" s="63"/>
      <c r="I93" s="65"/>
      <c r="J93" s="65"/>
      <c r="K93" s="65"/>
      <c r="N93" s="61"/>
      <c r="O93" s="61"/>
    </row>
    <row r="94" spans="1:15" s="49" customFormat="1" ht="15.75">
      <c r="A94" s="63"/>
      <c r="I94" s="65"/>
      <c r="J94" s="65"/>
      <c r="K94" s="65"/>
      <c r="N94" s="61"/>
      <c r="O94" s="61"/>
    </row>
    <row r="95" spans="1:15" s="49" customFormat="1" ht="15.75">
      <c r="A95" s="63"/>
      <c r="I95" s="65"/>
      <c r="J95" s="65"/>
      <c r="K95" s="65"/>
      <c r="N95" s="61"/>
      <c r="O95" s="61"/>
    </row>
    <row r="96" spans="1:15" s="49" customFormat="1" ht="15.75">
      <c r="A96" s="63"/>
      <c r="I96" s="65"/>
      <c r="J96" s="65"/>
      <c r="K96" s="65"/>
      <c r="N96" s="61"/>
      <c r="O96" s="61"/>
    </row>
    <row r="97" spans="1:15" s="49" customFormat="1" ht="15.75">
      <c r="A97" s="63"/>
      <c r="I97" s="65"/>
      <c r="J97" s="65"/>
      <c r="K97" s="65"/>
      <c r="N97" s="61"/>
      <c r="O97" s="61"/>
    </row>
    <row r="98" spans="1:15" s="49" customFormat="1" ht="15.75">
      <c r="A98" s="63"/>
      <c r="I98" s="65"/>
      <c r="J98" s="65"/>
      <c r="K98" s="65"/>
      <c r="N98" s="61"/>
      <c r="O98" s="61"/>
    </row>
    <row r="99" spans="1:15" s="49" customFormat="1" ht="15.75">
      <c r="A99" s="63"/>
      <c r="I99" s="65"/>
      <c r="J99" s="65"/>
      <c r="K99" s="65"/>
      <c r="N99" s="61"/>
      <c r="O99" s="61"/>
    </row>
    <row r="100" spans="1:15" s="49" customFormat="1" ht="15.75">
      <c r="A100" s="63"/>
      <c r="I100" s="65"/>
      <c r="J100" s="65"/>
      <c r="K100" s="65"/>
      <c r="N100" s="61"/>
      <c r="O100" s="61"/>
    </row>
    <row r="101" spans="1:15" s="49" customFormat="1" ht="15.75">
      <c r="A101" s="63"/>
      <c r="I101" s="65"/>
      <c r="J101" s="65"/>
      <c r="K101" s="65"/>
      <c r="N101" s="61"/>
      <c r="O101" s="61"/>
    </row>
    <row r="102" spans="1:15" s="49" customFormat="1" ht="15.75">
      <c r="A102" s="63"/>
      <c r="I102" s="65"/>
      <c r="J102" s="65"/>
      <c r="K102" s="65"/>
      <c r="N102" s="61"/>
      <c r="O102" s="61"/>
    </row>
    <row r="103" spans="1:15" s="49" customFormat="1" ht="15.75">
      <c r="A103" s="63"/>
      <c r="I103" s="65"/>
      <c r="J103" s="65"/>
      <c r="K103" s="65"/>
      <c r="N103" s="61"/>
      <c r="O103" s="61"/>
    </row>
    <row r="104" spans="1:15" s="49" customFormat="1" ht="15.75">
      <c r="A104" s="63"/>
      <c r="I104" s="65"/>
      <c r="J104" s="65"/>
      <c r="K104" s="65"/>
      <c r="N104" s="61"/>
      <c r="O104" s="61"/>
    </row>
    <row r="105" spans="1:15" s="49" customFormat="1" ht="15.75">
      <c r="A105" s="63"/>
      <c r="I105" s="65"/>
      <c r="J105" s="65"/>
      <c r="K105" s="65"/>
      <c r="N105" s="61"/>
      <c r="O105" s="61"/>
    </row>
    <row r="106" spans="1:15" s="49" customFormat="1" ht="15.75">
      <c r="A106" s="63"/>
      <c r="I106" s="65"/>
      <c r="J106" s="65"/>
      <c r="K106" s="65"/>
      <c r="N106" s="61"/>
      <c r="O106" s="61"/>
    </row>
    <row r="107" spans="1:15" s="49" customFormat="1" ht="15.75">
      <c r="A107" s="63"/>
      <c r="I107" s="65"/>
      <c r="J107" s="65"/>
      <c r="K107" s="65"/>
      <c r="N107" s="61"/>
      <c r="O107" s="61"/>
    </row>
    <row r="108" spans="1:15" s="49" customFormat="1" ht="15.75">
      <c r="A108" s="63"/>
      <c r="I108" s="65"/>
      <c r="J108" s="65"/>
      <c r="K108" s="65"/>
      <c r="N108" s="61"/>
      <c r="O108" s="61"/>
    </row>
    <row r="109" spans="1:15" s="49" customFormat="1" ht="15.75">
      <c r="A109" s="63"/>
      <c r="I109" s="65"/>
      <c r="J109" s="65"/>
      <c r="K109" s="65"/>
      <c r="N109" s="61"/>
      <c r="O109" s="61"/>
    </row>
    <row r="110" spans="1:15" s="49" customFormat="1" ht="15.75">
      <c r="A110" s="63"/>
      <c r="I110" s="65"/>
      <c r="J110" s="65"/>
      <c r="K110" s="65"/>
      <c r="N110" s="61"/>
      <c r="O110" s="61"/>
    </row>
    <row r="111" spans="1:15" s="49" customFormat="1" ht="15.75">
      <c r="A111" s="63"/>
      <c r="I111" s="65"/>
      <c r="J111" s="65"/>
      <c r="K111" s="65"/>
      <c r="N111" s="61"/>
      <c r="O111" s="61"/>
    </row>
    <row r="112" spans="1:15" s="49" customFormat="1" ht="15.75">
      <c r="A112" s="63"/>
      <c r="I112" s="65"/>
      <c r="J112" s="65"/>
      <c r="K112" s="65"/>
      <c r="N112" s="61"/>
      <c r="O112" s="61"/>
    </row>
    <row r="113" spans="1:15" s="49" customFormat="1" ht="15.75">
      <c r="A113" s="63"/>
      <c r="I113" s="65"/>
      <c r="J113" s="65"/>
      <c r="K113" s="65"/>
      <c r="N113" s="61"/>
      <c r="O113" s="61"/>
    </row>
    <row r="114" spans="1:15" s="49" customFormat="1" ht="15.75">
      <c r="A114" s="63"/>
      <c r="I114" s="65"/>
      <c r="J114" s="65"/>
      <c r="K114" s="65"/>
      <c r="N114" s="61"/>
      <c r="O114" s="61"/>
    </row>
    <row r="115" spans="1:15" s="49" customFormat="1" ht="15.75">
      <c r="A115" s="63"/>
      <c r="I115" s="65"/>
      <c r="J115" s="65"/>
      <c r="K115" s="65"/>
      <c r="N115" s="61"/>
      <c r="O115" s="61"/>
    </row>
    <row r="116" spans="1:15" s="49" customFormat="1" ht="15.75">
      <c r="A116" s="63"/>
      <c r="I116" s="65"/>
      <c r="J116" s="65"/>
      <c r="K116" s="65"/>
      <c r="N116" s="61"/>
      <c r="O116" s="61"/>
    </row>
    <row r="117" spans="1:15" s="49" customFormat="1" ht="15.75">
      <c r="A117" s="63"/>
      <c r="I117" s="65"/>
      <c r="J117" s="65"/>
      <c r="K117" s="65"/>
      <c r="N117" s="61"/>
      <c r="O117" s="61"/>
    </row>
    <row r="118" spans="1:15" s="49" customFormat="1" ht="15.75">
      <c r="A118" s="63"/>
      <c r="I118" s="65"/>
      <c r="J118" s="65"/>
      <c r="K118" s="65"/>
      <c r="N118" s="61"/>
      <c r="O118" s="61"/>
    </row>
    <row r="119" spans="1:15" s="49" customFormat="1" ht="15.75">
      <c r="A119" s="63"/>
      <c r="I119" s="65"/>
      <c r="J119" s="65"/>
      <c r="K119" s="65"/>
      <c r="N119" s="61"/>
      <c r="O119" s="61"/>
    </row>
    <row r="120" spans="1:15" s="49" customFormat="1" ht="15.75">
      <c r="A120" s="63"/>
      <c r="I120" s="65"/>
      <c r="J120" s="65"/>
      <c r="K120" s="65"/>
      <c r="N120" s="61"/>
      <c r="O120" s="61"/>
    </row>
    <row r="121" spans="1:15" s="49" customFormat="1" ht="15.75">
      <c r="A121" s="63"/>
      <c r="I121" s="65"/>
      <c r="J121" s="65"/>
      <c r="K121" s="65"/>
      <c r="N121" s="61"/>
      <c r="O121" s="61"/>
    </row>
    <row r="122" spans="1:15" s="49" customFormat="1" ht="15.75">
      <c r="A122" s="63"/>
      <c r="I122" s="65"/>
      <c r="J122" s="65"/>
      <c r="K122" s="65"/>
      <c r="N122" s="61"/>
      <c r="O122" s="61"/>
    </row>
    <row r="123" spans="1:15" s="49" customFormat="1" ht="15.75">
      <c r="A123" s="63"/>
      <c r="I123" s="65"/>
      <c r="J123" s="65"/>
      <c r="K123" s="65"/>
      <c r="N123" s="61"/>
      <c r="O123" s="61"/>
    </row>
    <row r="124" spans="1:15" s="49" customFormat="1" ht="15.75">
      <c r="A124" s="63"/>
      <c r="I124" s="65"/>
      <c r="J124" s="65"/>
      <c r="K124" s="65"/>
      <c r="N124" s="61"/>
      <c r="O124" s="61"/>
    </row>
    <row r="125" spans="1:15" s="49" customFormat="1" ht="15.75">
      <c r="A125" s="63"/>
      <c r="I125" s="65"/>
      <c r="J125" s="65"/>
      <c r="K125" s="65"/>
      <c r="N125" s="61"/>
      <c r="O125" s="61"/>
    </row>
    <row r="126" spans="1:15" s="49" customFormat="1" ht="15.75">
      <c r="A126" s="63"/>
      <c r="I126" s="65"/>
      <c r="J126" s="65"/>
      <c r="K126" s="65"/>
      <c r="N126" s="61"/>
      <c r="O126" s="61"/>
    </row>
    <row r="127" spans="1:15" s="49" customFormat="1" ht="15.75">
      <c r="A127" s="63"/>
      <c r="I127" s="65"/>
      <c r="J127" s="65"/>
      <c r="K127" s="65"/>
      <c r="N127" s="61"/>
      <c r="O127" s="61"/>
    </row>
    <row r="128" spans="1:15" s="49" customFormat="1" ht="15.75">
      <c r="A128" s="63"/>
      <c r="I128" s="65"/>
      <c r="J128" s="65"/>
      <c r="K128" s="65"/>
      <c r="N128" s="61"/>
      <c r="O128" s="61"/>
    </row>
    <row r="129" spans="1:15" s="49" customFormat="1" ht="15.75">
      <c r="A129" s="63"/>
      <c r="I129" s="65"/>
      <c r="J129" s="65"/>
      <c r="K129" s="65"/>
      <c r="N129" s="61"/>
      <c r="O129" s="61"/>
    </row>
    <row r="130" spans="1:15" s="49" customFormat="1" ht="15.75">
      <c r="A130" s="63"/>
      <c r="I130" s="65"/>
      <c r="J130" s="65"/>
      <c r="K130" s="65"/>
      <c r="N130" s="61"/>
      <c r="O130" s="61"/>
    </row>
    <row r="131" spans="1:15" s="49" customFormat="1" ht="15.75">
      <c r="A131" s="63"/>
      <c r="I131" s="65"/>
      <c r="J131" s="65"/>
      <c r="K131" s="65"/>
      <c r="N131" s="61"/>
      <c r="O131" s="61"/>
    </row>
    <row r="132" spans="1:15" s="49" customFormat="1" ht="15.75">
      <c r="A132" s="63"/>
      <c r="I132" s="65"/>
      <c r="J132" s="65"/>
      <c r="K132" s="65"/>
      <c r="N132" s="61"/>
      <c r="O132" s="61"/>
    </row>
    <row r="133" spans="1:15" s="49" customFormat="1" ht="15.75">
      <c r="A133" s="63"/>
      <c r="I133" s="65"/>
      <c r="J133" s="65"/>
      <c r="K133" s="65"/>
      <c r="N133" s="61"/>
      <c r="O133" s="61"/>
    </row>
    <row r="134" spans="1:15" s="49" customFormat="1" ht="15.75">
      <c r="A134" s="63"/>
      <c r="I134" s="65"/>
      <c r="J134" s="65"/>
      <c r="K134" s="65"/>
      <c r="N134" s="61"/>
      <c r="O134" s="61"/>
    </row>
    <row r="135" spans="1:15" s="49" customFormat="1" ht="15.75">
      <c r="A135" s="63"/>
      <c r="I135" s="65"/>
      <c r="J135" s="65"/>
      <c r="K135" s="65"/>
      <c r="N135" s="61"/>
      <c r="O135" s="61"/>
    </row>
    <row r="136" spans="1:15" s="49" customFormat="1" ht="15.75">
      <c r="A136" s="63"/>
      <c r="I136" s="65"/>
      <c r="J136" s="65"/>
      <c r="K136" s="65"/>
      <c r="N136" s="61"/>
      <c r="O136" s="61"/>
    </row>
    <row r="137" spans="1:15" s="49" customFormat="1" ht="15.75">
      <c r="A137" s="63"/>
      <c r="I137" s="65"/>
      <c r="J137" s="65"/>
      <c r="K137" s="65"/>
      <c r="N137" s="61"/>
      <c r="O137" s="61"/>
    </row>
    <row r="138" spans="1:15" s="49" customFormat="1" ht="15.75">
      <c r="A138" s="63"/>
      <c r="I138" s="65"/>
      <c r="J138" s="65"/>
      <c r="K138" s="65"/>
      <c r="N138" s="61"/>
      <c r="O138" s="61"/>
    </row>
    <row r="139" spans="1:15" s="49" customFormat="1" ht="15.75">
      <c r="A139" s="63"/>
      <c r="I139" s="65"/>
      <c r="J139" s="65"/>
      <c r="K139" s="65"/>
      <c r="N139" s="61"/>
      <c r="O139" s="61"/>
    </row>
    <row r="140" spans="1:15" s="49" customFormat="1" ht="15.75">
      <c r="A140" s="63"/>
      <c r="I140" s="65"/>
      <c r="J140" s="65"/>
      <c r="K140" s="65"/>
      <c r="N140" s="61"/>
      <c r="O140" s="61"/>
    </row>
    <row r="141" spans="1:15" s="49" customFormat="1" ht="15.75">
      <c r="A141" s="63"/>
      <c r="I141" s="65"/>
      <c r="J141" s="65"/>
      <c r="K141" s="65"/>
      <c r="N141" s="61"/>
      <c r="O141" s="61"/>
    </row>
    <row r="142" spans="1:15" s="49" customFormat="1" ht="15.75">
      <c r="A142" s="63"/>
      <c r="I142" s="65"/>
      <c r="J142" s="65"/>
      <c r="K142" s="65"/>
      <c r="N142" s="61"/>
      <c r="O142" s="61"/>
    </row>
    <row r="143" spans="1:15" s="49" customFormat="1" ht="15.75">
      <c r="A143" s="63"/>
      <c r="I143" s="65"/>
      <c r="J143" s="65"/>
      <c r="K143" s="65"/>
      <c r="N143" s="61"/>
      <c r="O143" s="61"/>
    </row>
    <row r="144" spans="1:15" s="49" customFormat="1" ht="15.75">
      <c r="A144" s="63"/>
      <c r="I144" s="65"/>
      <c r="J144" s="65"/>
      <c r="K144" s="65"/>
      <c r="N144" s="61"/>
      <c r="O144" s="61"/>
    </row>
    <row r="145" spans="1:15" s="49" customFormat="1" ht="15.75">
      <c r="A145" s="63"/>
      <c r="I145" s="65"/>
      <c r="J145" s="65"/>
      <c r="K145" s="65"/>
      <c r="N145" s="61"/>
      <c r="O145" s="61"/>
    </row>
    <row r="146" spans="1:15" s="49" customFormat="1" ht="15.75">
      <c r="A146" s="63"/>
      <c r="I146" s="65"/>
      <c r="J146" s="65"/>
      <c r="K146" s="65"/>
      <c r="N146" s="61"/>
      <c r="O146" s="61"/>
    </row>
    <row r="147" spans="1:15" s="49" customFormat="1" ht="15.75">
      <c r="A147" s="63"/>
      <c r="I147" s="65"/>
      <c r="J147" s="65"/>
      <c r="K147" s="65"/>
      <c r="N147" s="61"/>
      <c r="O147" s="61"/>
    </row>
    <row r="148" spans="1:15" s="49" customFormat="1" ht="15.75">
      <c r="A148" s="63"/>
      <c r="I148" s="65"/>
      <c r="J148" s="65"/>
      <c r="K148" s="65"/>
      <c r="N148" s="61"/>
      <c r="O148" s="61"/>
    </row>
    <row r="149" spans="1:15" s="49" customFormat="1" ht="15.75">
      <c r="A149" s="63"/>
      <c r="I149" s="65"/>
      <c r="J149" s="65"/>
      <c r="K149" s="65"/>
      <c r="N149" s="61"/>
      <c r="O149" s="61"/>
    </row>
    <row r="150" spans="1:15" s="49" customFormat="1" ht="15.75">
      <c r="A150" s="63"/>
      <c r="I150" s="65"/>
      <c r="J150" s="65"/>
      <c r="K150" s="65"/>
      <c r="N150" s="61"/>
      <c r="O150" s="61"/>
    </row>
    <row r="151" spans="1:15" s="49" customFormat="1" ht="15.75">
      <c r="A151" s="63"/>
      <c r="I151" s="65"/>
      <c r="J151" s="65"/>
      <c r="K151" s="65"/>
      <c r="N151" s="61"/>
      <c r="O151" s="61"/>
    </row>
    <row r="152" spans="1:15" s="49" customFormat="1" ht="15.75">
      <c r="A152" s="63"/>
      <c r="I152" s="65"/>
      <c r="J152" s="65"/>
      <c r="K152" s="65"/>
      <c r="N152" s="61"/>
      <c r="O152" s="61"/>
    </row>
    <row r="153" spans="1:15" s="49" customFormat="1" ht="15.75">
      <c r="A153" s="63"/>
      <c r="I153" s="65"/>
      <c r="J153" s="65"/>
      <c r="K153" s="65"/>
      <c r="N153" s="61"/>
      <c r="O153" s="61"/>
    </row>
    <row r="154" spans="1:15" s="49" customFormat="1" ht="15.75">
      <c r="A154" s="63"/>
      <c r="I154" s="65"/>
      <c r="J154" s="65"/>
      <c r="K154" s="65"/>
      <c r="N154" s="61"/>
      <c r="O154" s="61"/>
    </row>
    <row r="155" spans="1:15" s="49" customFormat="1" ht="15.75">
      <c r="A155" s="63"/>
      <c r="I155" s="65"/>
      <c r="J155" s="65"/>
      <c r="K155" s="65"/>
      <c r="N155" s="61"/>
      <c r="O155" s="61"/>
    </row>
    <row r="156" spans="1:15" s="49" customFormat="1" ht="15.75">
      <c r="A156" s="63"/>
      <c r="I156" s="65"/>
      <c r="J156" s="65"/>
      <c r="K156" s="65"/>
      <c r="N156" s="61"/>
      <c r="O156" s="61"/>
    </row>
    <row r="157" spans="1:15" s="49" customFormat="1" ht="15.75">
      <c r="A157" s="63"/>
      <c r="I157" s="65"/>
      <c r="J157" s="65"/>
      <c r="K157" s="65"/>
      <c r="N157" s="61"/>
      <c r="O157" s="61"/>
    </row>
    <row r="158" spans="1:15" s="49" customFormat="1" ht="15.75">
      <c r="A158" s="63"/>
      <c r="I158" s="65"/>
      <c r="J158" s="65"/>
      <c r="K158" s="65"/>
      <c r="N158" s="61"/>
      <c r="O158" s="61"/>
    </row>
    <row r="159" spans="1:15" s="49" customFormat="1" ht="15.75">
      <c r="A159" s="63"/>
      <c r="I159" s="65"/>
      <c r="J159" s="65"/>
      <c r="K159" s="65"/>
      <c r="N159" s="61"/>
      <c r="O159" s="61"/>
    </row>
    <row r="160" spans="1:15" s="49" customFormat="1" ht="15.75">
      <c r="A160" s="63"/>
      <c r="I160" s="65"/>
      <c r="J160" s="65"/>
      <c r="K160" s="65"/>
      <c r="N160" s="61"/>
      <c r="O160" s="61"/>
    </row>
    <row r="161" spans="1:15" s="49" customFormat="1" ht="15.75">
      <c r="A161" s="63"/>
      <c r="I161" s="65"/>
      <c r="J161" s="65"/>
      <c r="K161" s="65"/>
      <c r="N161" s="61"/>
      <c r="O161" s="61"/>
    </row>
    <row r="162" spans="1:15" s="49" customFormat="1" ht="15.75">
      <c r="A162" s="63"/>
      <c r="I162" s="65"/>
      <c r="J162" s="65"/>
      <c r="K162" s="65"/>
      <c r="N162" s="61"/>
      <c r="O162" s="61"/>
    </row>
    <row r="163" spans="1:15" s="49" customFormat="1" ht="15.75">
      <c r="A163" s="63"/>
      <c r="I163" s="65"/>
      <c r="J163" s="65"/>
      <c r="K163" s="65"/>
      <c r="N163" s="61"/>
      <c r="O163" s="61"/>
    </row>
    <row r="164" spans="1:15" s="49" customFormat="1" ht="15.75">
      <c r="A164" s="63"/>
      <c r="I164" s="65"/>
      <c r="J164" s="65"/>
      <c r="K164" s="65"/>
      <c r="N164" s="61"/>
      <c r="O164" s="61"/>
    </row>
    <row r="165" spans="1:15" s="49" customFormat="1" ht="15.75">
      <c r="A165" s="63"/>
      <c r="I165" s="65"/>
      <c r="J165" s="65"/>
      <c r="K165" s="65"/>
      <c r="N165" s="61"/>
      <c r="O165" s="61"/>
    </row>
    <row r="166" spans="1:15" s="49" customFormat="1" ht="15.75">
      <c r="A166" s="63"/>
      <c r="I166" s="65"/>
      <c r="J166" s="65"/>
      <c r="K166" s="65"/>
      <c r="N166" s="61"/>
      <c r="O166" s="61"/>
    </row>
    <row r="167" spans="1:15" s="49" customFormat="1" ht="15.75">
      <c r="A167" s="63"/>
      <c r="I167" s="65"/>
      <c r="J167" s="65"/>
      <c r="K167" s="65"/>
      <c r="N167" s="61"/>
      <c r="O167" s="61"/>
    </row>
    <row r="168" spans="1:15" s="49" customFormat="1" ht="15.75">
      <c r="A168" s="63"/>
      <c r="I168" s="65"/>
      <c r="J168" s="65"/>
      <c r="K168" s="65"/>
      <c r="N168" s="61"/>
      <c r="O168" s="61"/>
    </row>
    <row r="169" spans="1:15" s="49" customFormat="1" ht="15.75">
      <c r="A169" s="63"/>
      <c r="I169" s="65"/>
      <c r="J169" s="65"/>
      <c r="K169" s="65"/>
      <c r="N169" s="61"/>
      <c r="O169" s="61"/>
    </row>
    <row r="170" spans="1:15" s="49" customFormat="1" ht="15.75">
      <c r="A170" s="63"/>
      <c r="I170" s="65"/>
      <c r="J170" s="65"/>
      <c r="K170" s="65"/>
      <c r="N170" s="61"/>
      <c r="O170" s="61"/>
    </row>
    <row r="171" spans="1:15" s="49" customFormat="1" ht="15.75">
      <c r="A171" s="63"/>
      <c r="I171" s="65"/>
      <c r="J171" s="65"/>
      <c r="K171" s="65"/>
      <c r="N171" s="61"/>
      <c r="O171" s="61"/>
    </row>
    <row r="172" spans="1:15" s="49" customFormat="1" ht="15.75">
      <c r="A172" s="63"/>
      <c r="I172" s="65"/>
      <c r="J172" s="65"/>
      <c r="K172" s="65"/>
      <c r="N172" s="61"/>
      <c r="O172" s="61"/>
    </row>
    <row r="173" spans="1:15" s="49" customFormat="1" ht="15.75">
      <c r="A173" s="63"/>
      <c r="I173" s="65"/>
      <c r="J173" s="65"/>
      <c r="K173" s="65"/>
      <c r="N173" s="61"/>
      <c r="O173" s="61"/>
    </row>
    <row r="174" spans="1:15" s="49" customFormat="1" ht="15.75">
      <c r="A174" s="63"/>
      <c r="I174" s="65"/>
      <c r="J174" s="65"/>
      <c r="K174" s="65"/>
      <c r="N174" s="61"/>
      <c r="O174" s="61"/>
    </row>
    <row r="175" spans="1:15" s="49" customFormat="1" ht="15.75">
      <c r="A175" s="63"/>
      <c r="I175" s="65"/>
      <c r="J175" s="65"/>
      <c r="K175" s="65"/>
      <c r="N175" s="61"/>
      <c r="O175" s="61"/>
    </row>
    <row r="176" spans="1:15" s="49" customFormat="1" ht="15.75">
      <c r="A176" s="63"/>
      <c r="I176" s="65"/>
      <c r="J176" s="65"/>
      <c r="K176" s="65"/>
      <c r="N176" s="61"/>
      <c r="O176" s="61"/>
    </row>
    <row r="177" spans="1:15" s="49" customFormat="1" ht="15.75">
      <c r="A177" s="63"/>
      <c r="I177" s="65"/>
      <c r="J177" s="65"/>
      <c r="K177" s="65"/>
      <c r="N177" s="61"/>
      <c r="O177" s="61"/>
    </row>
    <row r="178" spans="1:15" s="49" customFormat="1" ht="15.75">
      <c r="A178" s="63"/>
      <c r="I178" s="65"/>
      <c r="J178" s="65"/>
      <c r="K178" s="65"/>
      <c r="N178" s="61"/>
      <c r="O178" s="61"/>
    </row>
    <row r="179" spans="1:15" s="49" customFormat="1" ht="15.75">
      <c r="A179" s="63"/>
      <c r="I179" s="65"/>
      <c r="J179" s="65"/>
      <c r="K179" s="65"/>
      <c r="N179" s="61"/>
      <c r="O179" s="61"/>
    </row>
    <row r="180" spans="1:15" s="49" customFormat="1" ht="15.75">
      <c r="A180" s="63"/>
      <c r="I180" s="65"/>
      <c r="J180" s="65"/>
      <c r="K180" s="65"/>
      <c r="N180" s="61"/>
      <c r="O180" s="61"/>
    </row>
    <row r="181" spans="1:15" s="49" customFormat="1" ht="15.75">
      <c r="A181" s="63"/>
      <c r="I181" s="65"/>
      <c r="J181" s="65"/>
      <c r="K181" s="65"/>
      <c r="N181" s="61"/>
      <c r="O181" s="61"/>
    </row>
    <row r="182" spans="1:15" s="49" customFormat="1" ht="15.75">
      <c r="A182" s="63"/>
      <c r="I182" s="65"/>
      <c r="J182" s="65"/>
      <c r="K182" s="65"/>
      <c r="N182" s="61"/>
      <c r="O182" s="61"/>
    </row>
    <row r="183" spans="1:15" s="49" customFormat="1" ht="15.75">
      <c r="A183" s="63"/>
      <c r="I183" s="65"/>
      <c r="J183" s="65"/>
      <c r="K183" s="65"/>
      <c r="N183" s="61"/>
      <c r="O183" s="61"/>
    </row>
    <row r="184" spans="1:15" s="49" customFormat="1" ht="15.75">
      <c r="A184" s="63"/>
      <c r="I184" s="65"/>
      <c r="J184" s="65"/>
      <c r="K184" s="65"/>
      <c r="N184" s="61"/>
      <c r="O184" s="61"/>
    </row>
    <row r="185" spans="1:15" s="49" customFormat="1" ht="15.75">
      <c r="A185" s="63"/>
      <c r="I185" s="65"/>
      <c r="J185" s="65"/>
      <c r="K185" s="65"/>
      <c r="N185" s="61"/>
      <c r="O185" s="61"/>
    </row>
    <row r="186" spans="1:15" s="49" customFormat="1" ht="15.75">
      <c r="A186" s="63"/>
      <c r="I186" s="65"/>
      <c r="J186" s="65"/>
      <c r="K186" s="65"/>
      <c r="N186" s="61"/>
      <c r="O186" s="61"/>
    </row>
    <row r="187" spans="1:15" s="49" customFormat="1" ht="15.75">
      <c r="A187" s="63"/>
      <c r="I187" s="65"/>
      <c r="J187" s="65"/>
      <c r="K187" s="65"/>
      <c r="N187" s="61"/>
      <c r="O187" s="61"/>
    </row>
    <row r="188" spans="1:15" s="49" customFormat="1" ht="15.75">
      <c r="A188" s="63"/>
      <c r="I188" s="65"/>
      <c r="J188" s="65"/>
      <c r="K188" s="65"/>
      <c r="N188" s="61"/>
      <c r="O188" s="61"/>
    </row>
    <row r="189" spans="1:15" s="49" customFormat="1" ht="15.75">
      <c r="A189" s="63"/>
      <c r="I189" s="65"/>
      <c r="J189" s="65"/>
      <c r="K189" s="65"/>
      <c r="N189" s="61"/>
      <c r="O189" s="61"/>
    </row>
    <row r="190" spans="1:15" s="49" customFormat="1" ht="15.75">
      <c r="A190" s="63"/>
      <c r="I190" s="65"/>
      <c r="J190" s="65"/>
      <c r="K190" s="65"/>
      <c r="N190" s="61"/>
      <c r="O190" s="61"/>
    </row>
    <row r="191" spans="1:15" s="49" customFormat="1" ht="15.75">
      <c r="A191" s="63"/>
      <c r="I191" s="65"/>
      <c r="J191" s="65"/>
      <c r="K191" s="65"/>
      <c r="N191" s="61"/>
      <c r="O191" s="61"/>
    </row>
    <row r="192" spans="1:15" s="49" customFormat="1" ht="15.75">
      <c r="A192" s="63"/>
      <c r="I192" s="65"/>
      <c r="J192" s="65"/>
      <c r="K192" s="65"/>
      <c r="N192" s="61"/>
      <c r="O192" s="61"/>
    </row>
    <row r="193" spans="1:15" s="49" customFormat="1" ht="15.75">
      <c r="A193" s="63"/>
      <c r="I193" s="65"/>
      <c r="J193" s="65"/>
      <c r="K193" s="65"/>
      <c r="N193" s="61"/>
      <c r="O193" s="61"/>
    </row>
    <row r="194" spans="1:15" s="49" customFormat="1" ht="15.75">
      <c r="A194" s="63"/>
      <c r="I194" s="65"/>
      <c r="J194" s="65"/>
      <c r="K194" s="65"/>
      <c r="N194" s="61"/>
      <c r="O194" s="61"/>
    </row>
    <row r="195" spans="1:15" s="49" customFormat="1" ht="15.75">
      <c r="A195" s="63"/>
      <c r="I195" s="65"/>
      <c r="J195" s="65"/>
      <c r="K195" s="65"/>
      <c r="N195" s="61"/>
      <c r="O195" s="61"/>
    </row>
    <row r="196" spans="1:15" s="49" customFormat="1" ht="15.75">
      <c r="A196" s="63"/>
      <c r="I196" s="65"/>
      <c r="J196" s="65"/>
      <c r="K196" s="65"/>
      <c r="N196" s="61"/>
      <c r="O196" s="61"/>
    </row>
    <row r="197" spans="1:15" s="49" customFormat="1" ht="15.75">
      <c r="A197" s="63"/>
      <c r="I197" s="65"/>
      <c r="J197" s="65"/>
      <c r="K197" s="65"/>
      <c r="N197" s="61"/>
      <c r="O197" s="61"/>
    </row>
    <row r="198" spans="1:15" s="49" customFormat="1" ht="15.75">
      <c r="A198" s="63"/>
      <c r="I198" s="65"/>
      <c r="J198" s="65"/>
      <c r="K198" s="65"/>
      <c r="N198" s="61"/>
      <c r="O198" s="61"/>
    </row>
    <row r="199" spans="1:15" s="49" customFormat="1" ht="15.75">
      <c r="A199" s="63"/>
      <c r="I199" s="65"/>
      <c r="J199" s="65"/>
      <c r="K199" s="65"/>
      <c r="N199" s="61"/>
      <c r="O199" s="61"/>
    </row>
    <row r="200" spans="1:15" s="49" customFormat="1" ht="15.75">
      <c r="A200" s="63"/>
      <c r="I200" s="65"/>
      <c r="J200" s="65"/>
      <c r="K200" s="65"/>
      <c r="N200" s="61"/>
      <c r="O200" s="61"/>
    </row>
    <row r="201" spans="1:15" s="49" customFormat="1" ht="15.75">
      <c r="A201" s="63"/>
      <c r="I201" s="65"/>
      <c r="J201" s="65"/>
      <c r="K201" s="65"/>
      <c r="N201" s="61"/>
      <c r="O201" s="61"/>
    </row>
    <row r="202" spans="1:15" s="49" customFormat="1" ht="15.75">
      <c r="A202" s="63"/>
      <c r="I202" s="65"/>
      <c r="J202" s="65"/>
      <c r="K202" s="65"/>
      <c r="N202" s="61"/>
      <c r="O202" s="61"/>
    </row>
    <row r="203" spans="1:15" s="49" customFormat="1" ht="15.75">
      <c r="A203" s="63"/>
      <c r="I203" s="65"/>
      <c r="J203" s="65"/>
      <c r="K203" s="65"/>
      <c r="N203" s="61"/>
      <c r="O203" s="61"/>
    </row>
    <row r="204" spans="1:15" s="49" customFormat="1" ht="15.75">
      <c r="A204" s="63"/>
      <c r="I204" s="65"/>
      <c r="J204" s="65"/>
      <c r="K204" s="65"/>
      <c r="N204" s="61"/>
      <c r="O204" s="61"/>
    </row>
    <row r="205" spans="1:15" s="49" customFormat="1" ht="15.75">
      <c r="A205" s="63"/>
      <c r="I205" s="65"/>
      <c r="J205" s="65"/>
      <c r="K205" s="65"/>
      <c r="N205" s="61"/>
      <c r="O205" s="61"/>
    </row>
    <row r="206" spans="1:15" s="49" customFormat="1" ht="15.75">
      <c r="A206" s="63"/>
      <c r="I206" s="65"/>
      <c r="J206" s="65"/>
      <c r="K206" s="65"/>
      <c r="N206" s="61"/>
      <c r="O206" s="61"/>
    </row>
    <row r="207" spans="1:15" s="49" customFormat="1" ht="15.75">
      <c r="A207" s="63"/>
      <c r="I207" s="65"/>
      <c r="J207" s="65"/>
      <c r="K207" s="65"/>
      <c r="N207" s="61"/>
      <c r="O207" s="61"/>
    </row>
    <row r="208" spans="1:15" s="49" customFormat="1" ht="15.75">
      <c r="A208" s="63"/>
      <c r="I208" s="65"/>
      <c r="J208" s="65"/>
      <c r="K208" s="65"/>
      <c r="N208" s="61"/>
      <c r="O208" s="61"/>
    </row>
    <row r="209" spans="1:15" s="49" customFormat="1" ht="15.75">
      <c r="A209" s="63"/>
      <c r="I209" s="65"/>
      <c r="J209" s="65"/>
      <c r="K209" s="65"/>
      <c r="N209" s="61"/>
      <c r="O209" s="61"/>
    </row>
    <row r="210" spans="1:15" s="49" customFormat="1" ht="15.75">
      <c r="A210" s="63"/>
      <c r="I210" s="65"/>
      <c r="J210" s="65"/>
      <c r="K210" s="65"/>
      <c r="N210" s="61"/>
      <c r="O210" s="61"/>
    </row>
    <row r="211" spans="1:15" s="49" customFormat="1" ht="15.75">
      <c r="A211" s="63"/>
      <c r="I211" s="65"/>
      <c r="J211" s="65"/>
      <c r="K211" s="65"/>
      <c r="N211" s="61"/>
      <c r="O211" s="61"/>
    </row>
    <row r="212" spans="1:15" s="49" customFormat="1" ht="15.75">
      <c r="A212" s="63"/>
      <c r="I212" s="65"/>
      <c r="J212" s="65"/>
      <c r="K212" s="65"/>
      <c r="N212" s="61"/>
      <c r="O212" s="61"/>
    </row>
    <row r="213" spans="1:15" s="49" customFormat="1" ht="15.75">
      <c r="A213" s="63"/>
      <c r="I213" s="65"/>
      <c r="J213" s="65"/>
      <c r="K213" s="65"/>
      <c r="N213" s="61"/>
      <c r="O213" s="61"/>
    </row>
    <row r="214" spans="1:15" s="49" customFormat="1" ht="15.75">
      <c r="A214" s="63"/>
      <c r="I214" s="65"/>
      <c r="J214" s="65"/>
      <c r="K214" s="65"/>
      <c r="N214" s="61"/>
      <c r="O214" s="61"/>
    </row>
    <row r="215" spans="1:15" s="49" customFormat="1" ht="15.75">
      <c r="A215" s="63"/>
      <c r="I215" s="65"/>
      <c r="J215" s="65"/>
      <c r="K215" s="65"/>
      <c r="N215" s="61"/>
      <c r="O215" s="61"/>
    </row>
    <row r="216" spans="1:15" s="49" customFormat="1" ht="15.75">
      <c r="A216" s="63"/>
      <c r="I216" s="65"/>
      <c r="J216" s="65"/>
      <c r="K216" s="65"/>
      <c r="N216" s="61"/>
      <c r="O216" s="61"/>
    </row>
    <row r="217" spans="1:15" s="49" customFormat="1" ht="15.75">
      <c r="A217" s="63"/>
      <c r="I217" s="65"/>
      <c r="J217" s="65"/>
      <c r="K217" s="65"/>
      <c r="N217" s="61"/>
      <c r="O217" s="61"/>
    </row>
    <row r="218" spans="1:15" s="49" customFormat="1" ht="15.75">
      <c r="A218" s="63"/>
      <c r="I218" s="65"/>
      <c r="J218" s="65"/>
      <c r="K218" s="65"/>
      <c r="N218" s="61"/>
      <c r="O218" s="61"/>
    </row>
    <row r="219" spans="1:15" s="49" customFormat="1" ht="15.75">
      <c r="A219" s="63"/>
      <c r="I219" s="65"/>
      <c r="J219" s="65"/>
      <c r="K219" s="65"/>
      <c r="N219" s="61"/>
      <c r="O219" s="61"/>
    </row>
    <row r="220" spans="1:15" s="49" customFormat="1" ht="15.75">
      <c r="A220" s="63"/>
      <c r="I220" s="65"/>
      <c r="J220" s="65"/>
      <c r="K220" s="65"/>
      <c r="N220" s="61"/>
      <c r="O220" s="61"/>
    </row>
    <row r="221" spans="1:15" s="49" customFormat="1" ht="15.75">
      <c r="A221" s="63"/>
      <c r="I221" s="65"/>
      <c r="J221" s="65"/>
      <c r="K221" s="65"/>
      <c r="N221" s="61"/>
      <c r="O221" s="61"/>
    </row>
    <row r="222" spans="1:15" s="49" customFormat="1" ht="15.75">
      <c r="A222" s="63"/>
      <c r="I222" s="65"/>
      <c r="J222" s="65"/>
      <c r="K222" s="65"/>
      <c r="N222" s="61"/>
      <c r="O222" s="61"/>
    </row>
    <row r="223" spans="1:15" s="49" customFormat="1" ht="15.75">
      <c r="A223" s="63"/>
      <c r="I223" s="65"/>
      <c r="J223" s="65"/>
      <c r="K223" s="65"/>
      <c r="N223" s="61"/>
      <c r="O223" s="61"/>
    </row>
    <row r="224" spans="1:15" s="49" customFormat="1" ht="15.75">
      <c r="A224" s="63"/>
      <c r="I224" s="65"/>
      <c r="J224" s="65"/>
      <c r="K224" s="65"/>
      <c r="N224" s="61"/>
      <c r="O224" s="61"/>
    </row>
    <row r="225" spans="1:15" s="49" customFormat="1" ht="15.75">
      <c r="A225" s="63"/>
      <c r="I225" s="65"/>
      <c r="J225" s="65"/>
      <c r="K225" s="65"/>
      <c r="N225" s="61"/>
      <c r="O225" s="61"/>
    </row>
    <row r="226" spans="1:15" s="49" customFormat="1" ht="15.75">
      <c r="A226" s="63"/>
      <c r="I226" s="65"/>
      <c r="J226" s="65"/>
      <c r="K226" s="65"/>
      <c r="N226" s="61"/>
      <c r="O226" s="61"/>
    </row>
    <row r="227" spans="1:15" s="49" customFormat="1" ht="15.75">
      <c r="A227" s="63"/>
      <c r="I227" s="65"/>
      <c r="J227" s="65"/>
      <c r="K227" s="65"/>
      <c r="N227" s="61"/>
      <c r="O227" s="61"/>
    </row>
    <row r="228" spans="1:15" s="49" customFormat="1" ht="15.75">
      <c r="A228" s="63"/>
      <c r="I228" s="65"/>
      <c r="J228" s="65"/>
      <c r="K228" s="65"/>
      <c r="N228" s="61"/>
      <c r="O228" s="61"/>
    </row>
    <row r="229" spans="1:15" s="49" customFormat="1" ht="15.75">
      <c r="A229" s="63"/>
      <c r="I229" s="65"/>
      <c r="J229" s="65"/>
      <c r="K229" s="65"/>
      <c r="N229" s="61"/>
      <c r="O229" s="61"/>
    </row>
    <row r="230" spans="1:15" s="49" customFormat="1" ht="15.75">
      <c r="A230" s="63"/>
      <c r="I230" s="65"/>
      <c r="J230" s="65"/>
      <c r="K230" s="65"/>
      <c r="N230" s="61"/>
      <c r="O230" s="61"/>
    </row>
    <row r="231" spans="1:15" s="49" customFormat="1" ht="15.75">
      <c r="A231" s="63"/>
      <c r="I231" s="65"/>
      <c r="J231" s="65"/>
      <c r="K231" s="65"/>
      <c r="N231" s="61"/>
      <c r="O231" s="61"/>
    </row>
    <row r="232" spans="1:15" s="49" customFormat="1" ht="15.75">
      <c r="A232" s="63"/>
      <c r="I232" s="65"/>
      <c r="J232" s="65"/>
      <c r="K232" s="65"/>
      <c r="N232" s="61"/>
      <c r="O232" s="61"/>
    </row>
    <row r="233" spans="1:15" s="49" customFormat="1" ht="15.75">
      <c r="A233" s="63"/>
      <c r="I233" s="65"/>
      <c r="J233" s="65"/>
      <c r="K233" s="65"/>
      <c r="N233" s="61"/>
      <c r="O233" s="61"/>
    </row>
    <row r="234" spans="1:15" s="49" customFormat="1" ht="15.75">
      <c r="A234" s="63"/>
      <c r="I234" s="65"/>
      <c r="J234" s="65"/>
      <c r="K234" s="65"/>
      <c r="N234" s="61"/>
      <c r="O234" s="61"/>
    </row>
    <row r="235" spans="1:15" s="49" customFormat="1" ht="15.75">
      <c r="A235" s="63"/>
      <c r="I235" s="65"/>
      <c r="J235" s="65"/>
      <c r="K235" s="65"/>
      <c r="N235" s="61"/>
      <c r="O235" s="61"/>
    </row>
    <row r="236" spans="1:15" s="49" customFormat="1" ht="15.75">
      <c r="A236" s="63"/>
      <c r="I236" s="65"/>
      <c r="J236" s="65"/>
      <c r="K236" s="65"/>
      <c r="N236" s="61"/>
      <c r="O236" s="61"/>
    </row>
    <row r="237" spans="1:15" s="49" customFormat="1" ht="15.75">
      <c r="A237" s="63"/>
      <c r="I237" s="65"/>
      <c r="J237" s="65"/>
      <c r="K237" s="65"/>
      <c r="N237" s="61"/>
      <c r="O237" s="61"/>
    </row>
    <row r="238" spans="1:15" s="49" customFormat="1" ht="15.75">
      <c r="A238" s="63"/>
      <c r="I238" s="65"/>
      <c r="J238" s="65"/>
      <c r="K238" s="65"/>
      <c r="N238" s="61"/>
      <c r="O238" s="61"/>
    </row>
    <row r="239" spans="1:15" s="49" customFormat="1" ht="15.75">
      <c r="A239" s="63"/>
      <c r="I239" s="65"/>
      <c r="J239" s="65"/>
      <c r="K239" s="65"/>
      <c r="N239" s="61"/>
      <c r="O239" s="61"/>
    </row>
    <row r="240" spans="1:15" s="49" customFormat="1" ht="15.75">
      <c r="A240" s="63"/>
      <c r="I240" s="65"/>
      <c r="J240" s="65"/>
      <c r="K240" s="65"/>
      <c r="N240" s="61"/>
      <c r="O240" s="61"/>
    </row>
    <row r="241" spans="1:15" s="49" customFormat="1" ht="15.75">
      <c r="A241" s="63"/>
      <c r="I241" s="65"/>
      <c r="J241" s="65"/>
      <c r="K241" s="65"/>
      <c r="N241" s="61"/>
      <c r="O241" s="61"/>
    </row>
    <row r="242" spans="1:15" s="49" customFormat="1" ht="15.75">
      <c r="A242" s="63"/>
      <c r="I242" s="65"/>
      <c r="J242" s="65"/>
      <c r="K242" s="65"/>
      <c r="N242" s="61"/>
      <c r="O242" s="61"/>
    </row>
    <row r="243" spans="1:15" s="49" customFormat="1" ht="15.75">
      <c r="A243" s="63"/>
      <c r="I243" s="65"/>
      <c r="J243" s="65"/>
      <c r="K243" s="65"/>
      <c r="N243" s="61"/>
      <c r="O243" s="61"/>
    </row>
    <row r="244" spans="1:15" s="49" customFormat="1" ht="15.75">
      <c r="A244" s="63"/>
      <c r="I244" s="65"/>
      <c r="J244" s="65"/>
      <c r="K244" s="65"/>
      <c r="N244" s="61"/>
      <c r="O244" s="61"/>
    </row>
    <row r="245" spans="1:15" s="49" customFormat="1" ht="15.75">
      <c r="A245" s="63"/>
      <c r="I245" s="65"/>
      <c r="J245" s="65"/>
      <c r="K245" s="65"/>
      <c r="N245" s="61"/>
      <c r="O245" s="61"/>
    </row>
    <row r="246" spans="1:15" s="49" customFormat="1" ht="15.75">
      <c r="A246" s="63"/>
      <c r="I246" s="65"/>
      <c r="J246" s="65"/>
      <c r="K246" s="65"/>
      <c r="N246" s="61"/>
      <c r="O246" s="61"/>
    </row>
    <row r="247" spans="1:15" s="49" customFormat="1" ht="15.75">
      <c r="A247" s="63"/>
      <c r="I247" s="65"/>
      <c r="J247" s="65"/>
      <c r="K247" s="65"/>
      <c r="N247" s="61"/>
      <c r="O247" s="61"/>
    </row>
    <row r="248" spans="1:15" s="49" customFormat="1" ht="15.75">
      <c r="A248" s="63"/>
      <c r="I248" s="65"/>
      <c r="J248" s="65"/>
      <c r="K248" s="65"/>
      <c r="N248" s="61"/>
      <c r="O248" s="61"/>
    </row>
    <row r="249" spans="1:15" s="49" customFormat="1" ht="15.75">
      <c r="A249" s="63"/>
      <c r="I249" s="65"/>
      <c r="J249" s="65"/>
      <c r="K249" s="65"/>
      <c r="N249" s="61"/>
      <c r="O249" s="61"/>
    </row>
    <row r="250" spans="1:15" s="49" customFormat="1" ht="15.75">
      <c r="A250" s="63"/>
      <c r="I250" s="65"/>
      <c r="J250" s="65"/>
      <c r="K250" s="65"/>
      <c r="N250" s="61"/>
      <c r="O250" s="61"/>
    </row>
    <row r="251" spans="1:15" s="49" customFormat="1" ht="15.75">
      <c r="A251" s="63"/>
      <c r="I251" s="65"/>
      <c r="J251" s="65"/>
      <c r="K251" s="65"/>
      <c r="N251" s="61"/>
      <c r="O251" s="61"/>
    </row>
    <row r="252" spans="1:15" s="49" customFormat="1" ht="15.75">
      <c r="A252" s="63"/>
      <c r="I252" s="65"/>
      <c r="J252" s="65"/>
      <c r="K252" s="65"/>
      <c r="N252" s="61"/>
      <c r="O252" s="61"/>
    </row>
    <row r="253" spans="1:15" s="49" customFormat="1" ht="15.75">
      <c r="A253" s="63"/>
      <c r="I253" s="65"/>
      <c r="J253" s="65"/>
      <c r="K253" s="65"/>
      <c r="N253" s="61"/>
      <c r="O253" s="61"/>
    </row>
    <row r="254" spans="1:15" s="49" customFormat="1" ht="15.75">
      <c r="A254" s="63"/>
      <c r="I254" s="65"/>
      <c r="J254" s="65"/>
      <c r="K254" s="65"/>
      <c r="N254" s="61"/>
      <c r="O254" s="61"/>
    </row>
    <row r="255" spans="1:15" s="49" customFormat="1" ht="15.75">
      <c r="A255" s="63"/>
      <c r="I255" s="65"/>
      <c r="J255" s="65"/>
      <c r="K255" s="65"/>
      <c r="N255" s="61"/>
      <c r="O255" s="61"/>
    </row>
    <row r="256" spans="1:15" s="49" customFormat="1" ht="15.75">
      <c r="A256" s="63"/>
      <c r="I256" s="65"/>
      <c r="J256" s="65"/>
      <c r="K256" s="65"/>
      <c r="N256" s="61"/>
      <c r="O256" s="61"/>
    </row>
    <row r="257" spans="1:15" s="49" customFormat="1" ht="15.75">
      <c r="A257" s="63"/>
      <c r="I257" s="65"/>
      <c r="J257" s="65"/>
      <c r="K257" s="65"/>
      <c r="N257" s="61"/>
      <c r="O257" s="61"/>
    </row>
    <row r="258" spans="1:15" s="49" customFormat="1" ht="15.75">
      <c r="A258" s="63"/>
      <c r="I258" s="65"/>
      <c r="J258" s="65"/>
      <c r="K258" s="65"/>
      <c r="N258" s="61"/>
      <c r="O258" s="61"/>
    </row>
    <row r="259" spans="1:15" s="49" customFormat="1" ht="15.75">
      <c r="A259" s="63"/>
      <c r="I259" s="65"/>
      <c r="J259" s="65"/>
      <c r="K259" s="65"/>
      <c r="N259" s="61"/>
      <c r="O259" s="61"/>
    </row>
    <row r="260" spans="1:15" s="49" customFormat="1" ht="15.75">
      <c r="A260" s="63"/>
      <c r="I260" s="65"/>
      <c r="J260" s="65"/>
      <c r="K260" s="65"/>
      <c r="N260" s="61"/>
      <c r="O260" s="61"/>
    </row>
    <row r="261" spans="1:15" s="49" customFormat="1" ht="15.75">
      <c r="A261" s="63"/>
      <c r="I261" s="65"/>
      <c r="J261" s="65"/>
      <c r="K261" s="65"/>
      <c r="N261" s="61"/>
      <c r="O261" s="61"/>
    </row>
    <row r="262" spans="1:15" s="49" customFormat="1" ht="15.75">
      <c r="A262" s="63"/>
      <c r="I262" s="65"/>
      <c r="J262" s="65"/>
      <c r="K262" s="65"/>
      <c r="N262" s="61"/>
      <c r="O262" s="61"/>
    </row>
    <row r="263" spans="1:15" s="49" customFormat="1" ht="15.75">
      <c r="A263" s="63"/>
      <c r="I263" s="65"/>
      <c r="J263" s="65"/>
      <c r="K263" s="65"/>
      <c r="N263" s="61"/>
      <c r="O263" s="61"/>
    </row>
    <row r="264" spans="1:15" s="49" customFormat="1" ht="15.75">
      <c r="A264" s="63"/>
      <c r="I264" s="65"/>
      <c r="J264" s="65"/>
      <c r="K264" s="65"/>
      <c r="N264" s="61"/>
      <c r="O264" s="61"/>
    </row>
    <row r="265" spans="1:15" s="49" customFormat="1" ht="15.75">
      <c r="A265" s="63"/>
      <c r="I265" s="65"/>
      <c r="J265" s="65"/>
      <c r="K265" s="65"/>
      <c r="N265" s="61"/>
      <c r="O265" s="61"/>
    </row>
    <row r="266" spans="1:15" s="49" customFormat="1" ht="15.75">
      <c r="A266" s="63"/>
      <c r="I266" s="65"/>
      <c r="J266" s="65"/>
      <c r="K266" s="65"/>
      <c r="N266" s="61"/>
      <c r="O266" s="61"/>
    </row>
    <row r="267" spans="1:15" s="49" customFormat="1" ht="15.75">
      <c r="A267" s="63"/>
      <c r="I267" s="65"/>
      <c r="J267" s="65"/>
      <c r="K267" s="65"/>
      <c r="N267" s="61"/>
      <c r="O267" s="61"/>
    </row>
    <row r="268" spans="1:15" s="49" customFormat="1" ht="15.75">
      <c r="A268" s="63"/>
      <c r="I268" s="65"/>
      <c r="J268" s="65"/>
      <c r="K268" s="65"/>
      <c r="N268" s="61"/>
      <c r="O268" s="61"/>
    </row>
    <row r="269" spans="1:15" s="49" customFormat="1" ht="15.75">
      <c r="A269" s="63"/>
      <c r="I269" s="65"/>
      <c r="J269" s="65"/>
      <c r="K269" s="65"/>
      <c r="N269" s="61"/>
      <c r="O269" s="61"/>
    </row>
    <row r="270" spans="1:15" s="49" customFormat="1" ht="15.75">
      <c r="A270" s="63"/>
      <c r="I270" s="65"/>
      <c r="J270" s="65"/>
      <c r="K270" s="65"/>
      <c r="N270" s="61"/>
      <c r="O270" s="61"/>
    </row>
    <row r="271" spans="1:15" s="49" customFormat="1" ht="15.75">
      <c r="A271" s="63"/>
      <c r="I271" s="65"/>
      <c r="J271" s="65"/>
      <c r="K271" s="65"/>
      <c r="N271" s="61"/>
      <c r="O271" s="61"/>
    </row>
    <row r="272" spans="1:15" s="49" customFormat="1" ht="15.75">
      <c r="A272" s="63"/>
      <c r="I272" s="65"/>
      <c r="J272" s="65"/>
      <c r="K272" s="65"/>
      <c r="N272" s="61"/>
      <c r="O272" s="61"/>
    </row>
    <row r="273" spans="1:15" s="49" customFormat="1" ht="15.75">
      <c r="A273" s="63"/>
      <c r="I273" s="65"/>
      <c r="J273" s="65"/>
      <c r="K273" s="65"/>
      <c r="N273" s="61"/>
      <c r="O273" s="61"/>
    </row>
    <row r="274" spans="1:15" s="49" customFormat="1" ht="15.75">
      <c r="A274" s="63"/>
      <c r="I274" s="65"/>
      <c r="J274" s="65"/>
      <c r="K274" s="65"/>
      <c r="N274" s="61"/>
      <c r="O274" s="61"/>
    </row>
    <row r="275" spans="1:15" s="49" customFormat="1" ht="15.75">
      <c r="A275" s="63"/>
      <c r="I275" s="65"/>
      <c r="J275" s="65"/>
      <c r="K275" s="65"/>
      <c r="N275" s="61"/>
      <c r="O275" s="61"/>
    </row>
    <row r="276" spans="1:15" s="49" customFormat="1" ht="15.75">
      <c r="A276" s="63"/>
      <c r="I276" s="65"/>
      <c r="J276" s="65"/>
      <c r="K276" s="65"/>
      <c r="N276" s="61"/>
      <c r="O276" s="61"/>
    </row>
    <row r="277" spans="1:15" s="49" customFormat="1" ht="15.75">
      <c r="A277" s="63"/>
      <c r="I277" s="65"/>
      <c r="J277" s="65"/>
      <c r="K277" s="65"/>
      <c r="N277" s="61"/>
      <c r="O277" s="61"/>
    </row>
    <row r="278" spans="1:15" s="49" customFormat="1" ht="15.75">
      <c r="A278" s="63"/>
      <c r="I278" s="65"/>
      <c r="J278" s="65"/>
      <c r="K278" s="65"/>
      <c r="N278" s="61"/>
      <c r="O278" s="61"/>
    </row>
    <row r="279" spans="1:15" s="49" customFormat="1" ht="15.75">
      <c r="A279" s="63"/>
      <c r="I279" s="65"/>
      <c r="J279" s="65"/>
      <c r="K279" s="65"/>
      <c r="N279" s="61"/>
      <c r="O279" s="61"/>
    </row>
    <row r="280" spans="1:15" s="49" customFormat="1" ht="15.75">
      <c r="A280" s="63"/>
      <c r="I280" s="65"/>
      <c r="J280" s="65"/>
      <c r="K280" s="65"/>
      <c r="N280" s="61"/>
      <c r="O280" s="61"/>
    </row>
    <row r="281" spans="1:15" s="49" customFormat="1" ht="15.75">
      <c r="A281" s="63"/>
      <c r="I281" s="65"/>
      <c r="J281" s="65"/>
      <c r="K281" s="65"/>
      <c r="N281" s="61"/>
      <c r="O281" s="61"/>
    </row>
    <row r="282" spans="1:15" s="49" customFormat="1" ht="15.75">
      <c r="A282" s="63"/>
      <c r="I282" s="65"/>
      <c r="J282" s="65"/>
      <c r="K282" s="65"/>
      <c r="N282" s="61"/>
      <c r="O282" s="61"/>
    </row>
    <row r="283" spans="1:15" s="49" customFormat="1" ht="15.75">
      <c r="A283" s="63"/>
      <c r="I283" s="65"/>
      <c r="J283" s="65"/>
      <c r="K283" s="65"/>
      <c r="N283" s="61"/>
      <c r="O283" s="61"/>
    </row>
    <row r="284" spans="1:15" s="49" customFormat="1" ht="15.75">
      <c r="A284" s="63"/>
      <c r="I284" s="65"/>
      <c r="J284" s="65"/>
      <c r="K284" s="65"/>
      <c r="N284" s="61"/>
      <c r="O284" s="61"/>
    </row>
    <row r="285" spans="1:15" s="49" customFormat="1" ht="15.75">
      <c r="A285" s="63"/>
      <c r="I285" s="65"/>
      <c r="J285" s="65"/>
      <c r="K285" s="65"/>
      <c r="N285" s="61"/>
      <c r="O285" s="61"/>
    </row>
    <row r="286" spans="1:15" s="49" customFormat="1" ht="15.75">
      <c r="A286" s="63"/>
      <c r="I286" s="65"/>
      <c r="J286" s="65"/>
      <c r="K286" s="65"/>
      <c r="N286" s="61"/>
      <c r="O286" s="61"/>
    </row>
    <row r="287" spans="1:15" s="49" customFormat="1" ht="15.75">
      <c r="A287" s="63"/>
      <c r="I287" s="65"/>
      <c r="J287" s="65"/>
      <c r="K287" s="65"/>
      <c r="N287" s="61"/>
      <c r="O287" s="61"/>
    </row>
    <row r="288" spans="1:15" s="49" customFormat="1" ht="15.75">
      <c r="A288" s="63"/>
      <c r="I288" s="65"/>
      <c r="J288" s="65"/>
      <c r="K288" s="65"/>
      <c r="N288" s="61"/>
      <c r="O288" s="61"/>
    </row>
    <row r="289" spans="1:15" s="49" customFormat="1" ht="15.75">
      <c r="A289" s="63"/>
      <c r="I289" s="65"/>
      <c r="J289" s="65"/>
      <c r="K289" s="65"/>
      <c r="N289" s="61"/>
      <c r="O289" s="61"/>
    </row>
    <row r="290" spans="1:15" s="49" customFormat="1" ht="15.75">
      <c r="A290" s="63"/>
      <c r="I290" s="65"/>
      <c r="J290" s="65"/>
      <c r="K290" s="65"/>
      <c r="N290" s="61"/>
      <c r="O290" s="61"/>
    </row>
    <row r="291" spans="1:15" s="49" customFormat="1" ht="15.75">
      <c r="A291" s="63"/>
      <c r="I291" s="65"/>
      <c r="J291" s="65"/>
      <c r="K291" s="65"/>
      <c r="N291" s="61"/>
      <c r="O291" s="61"/>
    </row>
    <row r="292" spans="1:15" s="49" customFormat="1" ht="15.75">
      <c r="A292" s="63"/>
      <c r="I292" s="65"/>
      <c r="J292" s="65"/>
      <c r="K292" s="65"/>
      <c r="N292" s="61"/>
      <c r="O292" s="61"/>
    </row>
    <row r="293" spans="1:15" s="49" customFormat="1" ht="15.75">
      <c r="A293" s="63"/>
      <c r="I293" s="65"/>
      <c r="J293" s="65"/>
      <c r="K293" s="65"/>
      <c r="N293" s="61"/>
      <c r="O293" s="61"/>
    </row>
    <row r="294" spans="1:15" s="49" customFormat="1" ht="15.75">
      <c r="A294" s="63"/>
      <c r="I294" s="65"/>
      <c r="J294" s="65"/>
      <c r="K294" s="65"/>
      <c r="N294" s="61"/>
      <c r="O294" s="61"/>
    </row>
    <row r="295" spans="1:15" s="49" customFormat="1" ht="15.75">
      <c r="A295" s="63"/>
      <c r="I295" s="65"/>
      <c r="J295" s="65"/>
      <c r="K295" s="65"/>
      <c r="N295" s="61"/>
      <c r="O295" s="61"/>
    </row>
    <row r="296" spans="1:15" s="49" customFormat="1" ht="15.75">
      <c r="A296" s="63"/>
      <c r="I296" s="65"/>
      <c r="J296" s="65"/>
      <c r="K296" s="65"/>
      <c r="N296" s="61"/>
      <c r="O296" s="61"/>
    </row>
    <row r="297" spans="1:15" s="49" customFormat="1" ht="15.75">
      <c r="A297" s="63"/>
      <c r="I297" s="65"/>
      <c r="J297" s="65"/>
      <c r="K297" s="65"/>
      <c r="N297" s="61"/>
      <c r="O297" s="61"/>
    </row>
    <row r="298" spans="1:15" s="49" customFormat="1" ht="15.75">
      <c r="A298" s="63"/>
      <c r="I298" s="65"/>
      <c r="J298" s="65"/>
      <c r="K298" s="65"/>
      <c r="N298" s="61"/>
      <c r="O298" s="61"/>
    </row>
    <row r="299" spans="1:15" s="49" customFormat="1" ht="15.75">
      <c r="A299" s="63"/>
      <c r="I299" s="65"/>
      <c r="J299" s="65"/>
      <c r="K299" s="65"/>
      <c r="N299" s="61"/>
      <c r="O299" s="61"/>
    </row>
    <row r="300" spans="1:15" s="49" customFormat="1" ht="15.75">
      <c r="A300" s="63"/>
      <c r="I300" s="65"/>
      <c r="J300" s="65"/>
      <c r="K300" s="65"/>
      <c r="N300" s="61"/>
      <c r="O300" s="61"/>
    </row>
    <row r="301" spans="1:15" s="49" customFormat="1" ht="15.75">
      <c r="A301" s="63"/>
      <c r="I301" s="65"/>
      <c r="J301" s="65"/>
      <c r="K301" s="65"/>
      <c r="N301" s="61"/>
      <c r="O301" s="61"/>
    </row>
    <row r="302" spans="1:15" s="49" customFormat="1" ht="15.75">
      <c r="A302" s="63"/>
      <c r="I302" s="65"/>
      <c r="J302" s="65"/>
      <c r="K302" s="65"/>
      <c r="N302" s="61"/>
      <c r="O302" s="61"/>
    </row>
    <row r="303" spans="1:15" s="49" customFormat="1" ht="15.75">
      <c r="A303" s="63"/>
      <c r="I303" s="65"/>
      <c r="J303" s="65"/>
      <c r="K303" s="65"/>
      <c r="N303" s="61"/>
      <c r="O303" s="61"/>
    </row>
    <row r="304" spans="1:15" s="49" customFormat="1" ht="15.75">
      <c r="A304" s="63"/>
      <c r="I304" s="65"/>
      <c r="J304" s="65"/>
      <c r="K304" s="65"/>
      <c r="N304" s="61"/>
      <c r="O304" s="61"/>
    </row>
    <row r="305" spans="1:15" s="49" customFormat="1" ht="15.75">
      <c r="A305" s="63"/>
      <c r="I305" s="65"/>
      <c r="J305" s="65"/>
      <c r="K305" s="65"/>
      <c r="N305" s="61"/>
      <c r="O305" s="61"/>
    </row>
    <row r="306" spans="1:15" s="49" customFormat="1" ht="15.75">
      <c r="A306" s="63"/>
      <c r="I306" s="65"/>
      <c r="J306" s="65"/>
      <c r="K306" s="65"/>
      <c r="N306" s="61"/>
      <c r="O306" s="61"/>
    </row>
    <row r="307" spans="1:15" s="49" customFormat="1" ht="15.75">
      <c r="A307" s="63"/>
      <c r="I307" s="65"/>
      <c r="J307" s="65"/>
      <c r="K307" s="65"/>
      <c r="N307" s="61"/>
      <c r="O307" s="61"/>
    </row>
    <row r="308" spans="1:15" s="49" customFormat="1" ht="15.75">
      <c r="A308" s="63"/>
      <c r="I308" s="65"/>
      <c r="J308" s="65"/>
      <c r="K308" s="65"/>
      <c r="N308" s="61"/>
      <c r="O308" s="61"/>
    </row>
    <row r="309" spans="1:15" s="49" customFormat="1" ht="15.75">
      <c r="A309" s="63"/>
      <c r="I309" s="65"/>
      <c r="J309" s="65"/>
      <c r="K309" s="65"/>
      <c r="N309" s="61"/>
      <c r="O309" s="61"/>
    </row>
    <row r="310" spans="1:15" s="49" customFormat="1" ht="15.75">
      <c r="A310" s="63"/>
      <c r="I310" s="65"/>
      <c r="J310" s="65"/>
      <c r="K310" s="65"/>
      <c r="N310" s="61"/>
      <c r="O310" s="61"/>
    </row>
    <row r="311" spans="1:15" s="49" customFormat="1" ht="15.75">
      <c r="A311" s="63"/>
      <c r="I311" s="65"/>
      <c r="J311" s="65"/>
      <c r="K311" s="65"/>
      <c r="N311" s="61"/>
      <c r="O311" s="61"/>
    </row>
    <row r="312" spans="1:15" s="49" customFormat="1" ht="15.75">
      <c r="A312" s="63"/>
      <c r="I312" s="65"/>
      <c r="J312" s="65"/>
      <c r="K312" s="65"/>
      <c r="N312" s="61"/>
      <c r="O312" s="61"/>
    </row>
    <row r="313" spans="1:15" s="49" customFormat="1" ht="15.75">
      <c r="A313" s="63"/>
      <c r="I313" s="65"/>
      <c r="J313" s="65"/>
      <c r="K313" s="65"/>
      <c r="N313" s="61"/>
      <c r="O313" s="61"/>
    </row>
    <row r="314" spans="1:15" s="49" customFormat="1" ht="15.75">
      <c r="A314" s="63"/>
      <c r="I314" s="65"/>
      <c r="J314" s="65"/>
      <c r="K314" s="65"/>
      <c r="N314" s="61"/>
      <c r="O314" s="61"/>
    </row>
    <row r="315" spans="1:15" s="49" customFormat="1" ht="15.75">
      <c r="A315" s="63"/>
      <c r="I315" s="65"/>
      <c r="J315" s="65"/>
      <c r="K315" s="65"/>
      <c r="N315" s="61"/>
      <c r="O315" s="61"/>
    </row>
    <row r="316" spans="1:15" s="49" customFormat="1" ht="15.75">
      <c r="A316" s="63"/>
      <c r="I316" s="65"/>
      <c r="J316" s="65"/>
      <c r="K316" s="65"/>
      <c r="N316" s="61"/>
      <c r="O316" s="61"/>
    </row>
    <row r="317" spans="1:15" s="49" customFormat="1" ht="15.75">
      <c r="A317" s="63"/>
      <c r="I317" s="65"/>
      <c r="J317" s="65"/>
      <c r="K317" s="65"/>
      <c r="N317" s="61"/>
      <c r="O317" s="61"/>
    </row>
    <row r="318" spans="1:15" s="49" customFormat="1" ht="15.75">
      <c r="A318" s="63"/>
      <c r="I318" s="65"/>
      <c r="J318" s="65"/>
      <c r="K318" s="65"/>
      <c r="N318" s="61"/>
      <c r="O318" s="61"/>
    </row>
    <row r="319" spans="1:15" s="49" customFormat="1" ht="15.75">
      <c r="A319" s="63"/>
      <c r="I319" s="65"/>
      <c r="J319" s="65"/>
      <c r="K319" s="65"/>
      <c r="N319" s="61"/>
      <c r="O319" s="61"/>
    </row>
    <row r="320" spans="1:15" s="49" customFormat="1" ht="15.75">
      <c r="A320" s="63"/>
      <c r="I320" s="65"/>
      <c r="J320" s="65"/>
      <c r="K320" s="65"/>
      <c r="N320" s="61"/>
      <c r="O320" s="61"/>
    </row>
    <row r="321" spans="1:15" s="49" customFormat="1" ht="15.75">
      <c r="A321" s="63"/>
      <c r="I321" s="65"/>
      <c r="J321" s="65"/>
      <c r="K321" s="65"/>
      <c r="N321" s="61"/>
      <c r="O321" s="61"/>
    </row>
    <row r="322" spans="1:15" s="49" customFormat="1" ht="15.75">
      <c r="A322" s="63"/>
      <c r="I322" s="65"/>
      <c r="J322" s="65"/>
      <c r="K322" s="65"/>
      <c r="N322" s="61"/>
      <c r="O322" s="61"/>
    </row>
    <row r="323" spans="1:15" s="49" customFormat="1" ht="15.75">
      <c r="A323" s="63"/>
      <c r="I323" s="65"/>
      <c r="J323" s="65"/>
      <c r="K323" s="65"/>
      <c r="N323" s="61"/>
      <c r="O323" s="61"/>
    </row>
    <row r="324" spans="1:15" s="49" customFormat="1" ht="15.75">
      <c r="A324" s="63"/>
      <c r="I324" s="65"/>
      <c r="J324" s="65"/>
      <c r="K324" s="65"/>
      <c r="N324" s="61"/>
      <c r="O324" s="61"/>
    </row>
    <row r="325" spans="1:15" s="49" customFormat="1" ht="15.75">
      <c r="A325" s="63"/>
      <c r="I325" s="65"/>
      <c r="J325" s="65"/>
      <c r="K325" s="65"/>
      <c r="N325" s="61"/>
      <c r="O325" s="61"/>
    </row>
    <row r="326" spans="1:15" s="49" customFormat="1" ht="15.75">
      <c r="A326" s="63"/>
      <c r="I326" s="65"/>
      <c r="J326" s="65"/>
      <c r="K326" s="65"/>
      <c r="N326" s="61"/>
      <c r="O326" s="61"/>
    </row>
    <row r="327" spans="1:15" s="49" customFormat="1" ht="15.75">
      <c r="A327" s="63"/>
      <c r="I327" s="65"/>
      <c r="J327" s="65"/>
      <c r="K327" s="65"/>
      <c r="N327" s="61"/>
      <c r="O327" s="61"/>
    </row>
    <row r="328" spans="1:15" s="49" customFormat="1" ht="15.75">
      <c r="A328" s="63"/>
      <c r="I328" s="65"/>
      <c r="J328" s="65"/>
      <c r="K328" s="65"/>
      <c r="N328" s="61"/>
      <c r="O328" s="61"/>
    </row>
    <row r="329" spans="1:15" s="49" customFormat="1" ht="15.75">
      <c r="A329" s="63"/>
      <c r="I329" s="65"/>
      <c r="J329" s="65"/>
      <c r="K329" s="65"/>
      <c r="N329" s="61"/>
      <c r="O329" s="61"/>
    </row>
    <row r="330" spans="1:15" s="49" customFormat="1" ht="15.75">
      <c r="A330" s="63"/>
      <c r="I330" s="65"/>
      <c r="J330" s="65"/>
      <c r="K330" s="65"/>
      <c r="N330" s="61"/>
      <c r="O330" s="61"/>
    </row>
    <row r="331" spans="1:15" s="49" customFormat="1" ht="15.75">
      <c r="A331" s="63"/>
      <c r="I331" s="65"/>
      <c r="J331" s="65"/>
      <c r="K331" s="65"/>
      <c r="N331" s="61"/>
      <c r="O331" s="61"/>
    </row>
    <row r="332" spans="1:15" s="49" customFormat="1" ht="15.75">
      <c r="A332" s="63"/>
      <c r="I332" s="65"/>
      <c r="J332" s="65"/>
      <c r="K332" s="65"/>
      <c r="N332" s="61"/>
      <c r="O332" s="61"/>
    </row>
    <row r="333" spans="1:15" s="49" customFormat="1" ht="15.75">
      <c r="A333" s="63"/>
      <c r="I333" s="65"/>
      <c r="J333" s="65"/>
      <c r="K333" s="65"/>
      <c r="N333" s="61"/>
      <c r="O333" s="61"/>
    </row>
    <row r="334" spans="1:15" s="49" customFormat="1" ht="15.75">
      <c r="A334" s="63"/>
      <c r="I334" s="65"/>
      <c r="J334" s="65"/>
      <c r="K334" s="65"/>
      <c r="N334" s="61"/>
      <c r="O334" s="61"/>
    </row>
    <row r="335" spans="1:15" s="49" customFormat="1" ht="15.75">
      <c r="A335" s="63"/>
      <c r="I335" s="65"/>
      <c r="J335" s="65"/>
      <c r="K335" s="65"/>
      <c r="N335" s="61"/>
      <c r="O335" s="61"/>
    </row>
    <row r="336" spans="1:15" s="49" customFormat="1" ht="15.75">
      <c r="A336" s="63"/>
      <c r="I336" s="65"/>
      <c r="J336" s="65"/>
      <c r="K336" s="65"/>
      <c r="N336" s="61"/>
      <c r="O336" s="61"/>
    </row>
    <row r="337" spans="1:15" s="49" customFormat="1" ht="15.75">
      <c r="A337" s="63"/>
      <c r="I337" s="65"/>
      <c r="J337" s="65"/>
      <c r="K337" s="65"/>
      <c r="N337" s="61"/>
      <c r="O337" s="61"/>
    </row>
    <row r="338" spans="1:15" s="49" customFormat="1" ht="15.75">
      <c r="A338" s="63"/>
      <c r="I338" s="65"/>
      <c r="J338" s="65"/>
      <c r="K338" s="65"/>
      <c r="N338" s="61"/>
      <c r="O338" s="61"/>
    </row>
    <row r="339" spans="1:15" s="49" customFormat="1" ht="15.75">
      <c r="A339" s="63"/>
      <c r="I339" s="65"/>
      <c r="J339" s="65"/>
      <c r="K339" s="65"/>
      <c r="N339" s="61"/>
      <c r="O339" s="61"/>
    </row>
    <row r="340" spans="1:15" s="49" customFormat="1" ht="15.75">
      <c r="A340" s="63"/>
      <c r="I340" s="65"/>
      <c r="J340" s="65"/>
      <c r="K340" s="65"/>
      <c r="N340" s="61"/>
      <c r="O340" s="61"/>
    </row>
    <row r="341" spans="1:15" s="49" customFormat="1" ht="15.75">
      <c r="A341" s="63"/>
      <c r="I341" s="65"/>
      <c r="J341" s="65"/>
      <c r="K341" s="65"/>
      <c r="N341" s="61"/>
      <c r="O341" s="61"/>
    </row>
    <row r="342" spans="1:15" s="49" customFormat="1" ht="15.75">
      <c r="A342" s="63"/>
      <c r="I342" s="65"/>
      <c r="J342" s="65"/>
      <c r="K342" s="65"/>
      <c r="N342" s="61"/>
      <c r="O342" s="61"/>
    </row>
    <row r="343" spans="1:15" s="49" customFormat="1" ht="15.75">
      <c r="A343" s="63"/>
      <c r="I343" s="65"/>
      <c r="J343" s="65"/>
      <c r="K343" s="65"/>
      <c r="N343" s="61"/>
      <c r="O343" s="61"/>
    </row>
    <row r="344" spans="1:15" s="49" customFormat="1" ht="15.75">
      <c r="A344" s="63"/>
      <c r="I344" s="65"/>
      <c r="J344" s="65"/>
      <c r="K344" s="65"/>
      <c r="N344" s="61"/>
      <c r="O344" s="61"/>
    </row>
    <row r="345" spans="1:15" s="49" customFormat="1" ht="15.75">
      <c r="A345" s="63"/>
      <c r="I345" s="65"/>
      <c r="J345" s="65"/>
      <c r="K345" s="65"/>
      <c r="N345" s="61"/>
      <c r="O345" s="61"/>
    </row>
    <row r="346" spans="1:15" s="49" customFormat="1" ht="15.75">
      <c r="A346" s="63"/>
      <c r="I346" s="65"/>
      <c r="J346" s="65"/>
      <c r="K346" s="65"/>
      <c r="N346" s="61"/>
      <c r="O346" s="61"/>
    </row>
    <row r="347" spans="1:15" s="49" customFormat="1" ht="15.75">
      <c r="A347" s="63"/>
      <c r="I347" s="65"/>
      <c r="J347" s="65"/>
      <c r="K347" s="65"/>
      <c r="N347" s="61"/>
      <c r="O347" s="61"/>
    </row>
    <row r="348" spans="1:15" s="49" customFormat="1" ht="15.75">
      <c r="A348" s="63"/>
      <c r="I348" s="65"/>
      <c r="J348" s="65"/>
      <c r="K348" s="65"/>
      <c r="N348" s="61"/>
      <c r="O348" s="61"/>
    </row>
    <row r="349" spans="1:15" s="49" customFormat="1" ht="15.75">
      <c r="A349" s="63"/>
      <c r="I349" s="65"/>
      <c r="J349" s="65"/>
      <c r="K349" s="65"/>
      <c r="N349" s="61"/>
      <c r="O349" s="61"/>
    </row>
    <row r="350" spans="1:15" s="49" customFormat="1" ht="15.75">
      <c r="A350" s="63"/>
      <c r="I350" s="65"/>
      <c r="J350" s="65"/>
      <c r="K350" s="65"/>
      <c r="N350" s="61"/>
      <c r="O350" s="61"/>
    </row>
    <row r="351" spans="1:15" s="49" customFormat="1" ht="15.75">
      <c r="A351" s="63"/>
      <c r="I351" s="65"/>
      <c r="J351" s="65"/>
      <c r="K351" s="65"/>
      <c r="N351" s="61"/>
      <c r="O351" s="61"/>
    </row>
    <row r="352" spans="1:15" s="49" customFormat="1" ht="15.75">
      <c r="A352" s="63"/>
      <c r="I352" s="65"/>
      <c r="J352" s="65"/>
      <c r="K352" s="65"/>
      <c r="N352" s="61"/>
      <c r="O352" s="61"/>
    </row>
    <row r="353" spans="1:15" s="49" customFormat="1" ht="15.75">
      <c r="A353" s="63"/>
      <c r="I353" s="65"/>
      <c r="J353" s="65"/>
      <c r="K353" s="65"/>
      <c r="N353" s="61"/>
      <c r="O353" s="61"/>
    </row>
    <row r="354" spans="1:15" s="49" customFormat="1" ht="15.75">
      <c r="A354" s="63"/>
      <c r="I354" s="65"/>
      <c r="J354" s="65"/>
      <c r="K354" s="65"/>
      <c r="N354" s="61"/>
      <c r="O354" s="61"/>
    </row>
    <row r="355" spans="1:15" s="49" customFormat="1" ht="15.75">
      <c r="A355" s="63"/>
      <c r="I355" s="65"/>
      <c r="J355" s="65"/>
      <c r="K355" s="65"/>
      <c r="N355" s="61"/>
      <c r="O355" s="61"/>
    </row>
    <row r="356" spans="1:15" s="49" customFormat="1" ht="15.75">
      <c r="A356" s="63"/>
      <c r="I356" s="65"/>
      <c r="J356" s="65"/>
      <c r="K356" s="65"/>
      <c r="N356" s="61"/>
      <c r="O356" s="61"/>
    </row>
    <row r="357" spans="1:15" s="49" customFormat="1" ht="15.75">
      <c r="A357" s="63"/>
      <c r="I357" s="65"/>
      <c r="J357" s="65"/>
      <c r="K357" s="65"/>
      <c r="N357" s="61"/>
      <c r="O357" s="61"/>
    </row>
    <row r="358" spans="1:15" s="49" customFormat="1" ht="15.75">
      <c r="A358" s="63"/>
      <c r="I358" s="65"/>
      <c r="J358" s="65"/>
      <c r="K358" s="65"/>
      <c r="N358" s="61"/>
      <c r="O358" s="61"/>
    </row>
    <row r="359" spans="1:15" s="49" customFormat="1" ht="15.75">
      <c r="A359" s="63"/>
      <c r="I359" s="65"/>
      <c r="J359" s="65"/>
      <c r="K359" s="65"/>
      <c r="N359" s="61"/>
      <c r="O359" s="61"/>
    </row>
    <row r="360" spans="1:15" s="49" customFormat="1" ht="15.75">
      <c r="A360" s="63"/>
      <c r="I360" s="65"/>
      <c r="J360" s="65"/>
      <c r="K360" s="65"/>
      <c r="N360" s="61"/>
      <c r="O360" s="61"/>
    </row>
    <row r="361" spans="1:15" s="49" customFormat="1" ht="15.75">
      <c r="A361" s="63"/>
      <c r="I361" s="65"/>
      <c r="J361" s="65"/>
      <c r="K361" s="65"/>
      <c r="N361" s="61"/>
      <c r="O361" s="61"/>
    </row>
    <row r="362" spans="1:15" s="49" customFormat="1" ht="15.75">
      <c r="A362" s="63"/>
      <c r="I362" s="65"/>
      <c r="J362" s="65"/>
      <c r="K362" s="65"/>
      <c r="N362" s="61"/>
      <c r="O362" s="61"/>
    </row>
    <row r="363" spans="1:15" s="49" customFormat="1" ht="15.75">
      <c r="A363" s="63"/>
      <c r="I363" s="65"/>
      <c r="J363" s="65"/>
      <c r="K363" s="65"/>
      <c r="N363" s="61"/>
      <c r="O363" s="61"/>
    </row>
    <row r="364" spans="1:15" s="49" customFormat="1" ht="15.75">
      <c r="A364" s="63"/>
      <c r="I364" s="65"/>
      <c r="J364" s="65"/>
      <c r="K364" s="65"/>
      <c r="N364" s="61"/>
      <c r="O364" s="61"/>
    </row>
    <row r="365" spans="1:15" s="49" customFormat="1" ht="15.75">
      <c r="A365" s="63"/>
      <c r="I365" s="65"/>
      <c r="J365" s="65"/>
      <c r="K365" s="65"/>
      <c r="N365" s="61"/>
      <c r="O365" s="61"/>
    </row>
    <row r="366" spans="1:15" s="49" customFormat="1" ht="15.75">
      <c r="A366" s="63"/>
      <c r="I366" s="65"/>
      <c r="J366" s="65"/>
      <c r="K366" s="65"/>
      <c r="N366" s="61"/>
      <c r="O366" s="61"/>
    </row>
    <row r="367" spans="1:15" s="49" customFormat="1" ht="15.75">
      <c r="A367" s="63"/>
      <c r="I367" s="65"/>
      <c r="J367" s="65"/>
      <c r="K367" s="65"/>
      <c r="N367" s="61"/>
      <c r="O367" s="61"/>
    </row>
    <row r="368" spans="1:15" s="49" customFormat="1" ht="15.75">
      <c r="A368" s="63"/>
      <c r="I368" s="65"/>
      <c r="J368" s="65"/>
      <c r="K368" s="65"/>
      <c r="N368" s="61"/>
      <c r="O368" s="61"/>
    </row>
    <row r="369" spans="1:15" s="49" customFormat="1" ht="15.75">
      <c r="A369" s="63"/>
      <c r="I369" s="65"/>
      <c r="J369" s="65"/>
      <c r="K369" s="65"/>
      <c r="N369" s="61"/>
      <c r="O369" s="61"/>
    </row>
    <row r="370" spans="1:15" s="49" customFormat="1" ht="15.75">
      <c r="A370" s="63"/>
      <c r="I370" s="65"/>
      <c r="J370" s="65"/>
      <c r="K370" s="65"/>
      <c r="N370" s="61"/>
      <c r="O370" s="61"/>
    </row>
    <row r="371" spans="1:15" s="49" customFormat="1" ht="15.75">
      <c r="A371" s="63"/>
      <c r="I371" s="65"/>
      <c r="J371" s="65"/>
      <c r="K371" s="65"/>
      <c r="N371" s="61"/>
      <c r="O371" s="61"/>
    </row>
    <row r="372" spans="1:15" s="49" customFormat="1" ht="15.75">
      <c r="A372" s="63"/>
      <c r="I372" s="65"/>
      <c r="J372" s="65"/>
      <c r="K372" s="65"/>
      <c r="N372" s="61"/>
      <c r="O372" s="61"/>
    </row>
    <row r="373" spans="1:15" s="49" customFormat="1" ht="15.75">
      <c r="A373" s="63"/>
      <c r="I373" s="65"/>
      <c r="J373" s="65"/>
      <c r="K373" s="65"/>
      <c r="N373" s="61"/>
      <c r="O373" s="61"/>
    </row>
    <row r="374" spans="1:15" s="49" customFormat="1" ht="15.75">
      <c r="A374" s="63"/>
      <c r="I374" s="65"/>
      <c r="J374" s="65"/>
      <c r="K374" s="65"/>
      <c r="N374" s="61"/>
      <c r="O374" s="61"/>
    </row>
    <row r="375" spans="1:15" s="49" customFormat="1" ht="15.75">
      <c r="A375" s="63"/>
      <c r="I375" s="65"/>
      <c r="J375" s="65"/>
      <c r="K375" s="65"/>
      <c r="N375" s="61"/>
      <c r="O375" s="61"/>
    </row>
    <row r="376" spans="1:15" s="49" customFormat="1" ht="15.75">
      <c r="A376" s="63"/>
      <c r="I376" s="65"/>
      <c r="J376" s="65"/>
      <c r="K376" s="65"/>
      <c r="N376" s="61"/>
      <c r="O376" s="61"/>
    </row>
    <row r="377" spans="1:15" s="49" customFormat="1" ht="15.75">
      <c r="A377" s="63"/>
      <c r="I377" s="65"/>
      <c r="J377" s="65"/>
      <c r="K377" s="65"/>
      <c r="N377" s="61"/>
      <c r="O377" s="61"/>
    </row>
    <row r="378" spans="1:15" s="49" customFormat="1" ht="15.75">
      <c r="A378" s="63"/>
      <c r="I378" s="65"/>
      <c r="J378" s="65"/>
      <c r="K378" s="65"/>
      <c r="N378" s="61"/>
      <c r="O378" s="61"/>
    </row>
    <row r="379" spans="1:15" s="49" customFormat="1" ht="15.75">
      <c r="A379" s="63"/>
      <c r="I379" s="65"/>
      <c r="J379" s="65"/>
      <c r="K379" s="65"/>
      <c r="N379" s="61"/>
      <c r="O379" s="61"/>
    </row>
    <row r="380" spans="1:15" s="49" customFormat="1" ht="15.75">
      <c r="A380" s="63"/>
      <c r="I380" s="65"/>
      <c r="J380" s="65"/>
      <c r="K380" s="65"/>
      <c r="N380" s="61"/>
      <c r="O380" s="61"/>
    </row>
    <row r="381" spans="1:15" s="49" customFormat="1" ht="15.75">
      <c r="A381" s="63"/>
      <c r="I381" s="65"/>
      <c r="J381" s="65"/>
      <c r="K381" s="65"/>
      <c r="N381" s="61"/>
      <c r="O381" s="61"/>
    </row>
    <row r="382" spans="1:15" s="49" customFormat="1" ht="15.75">
      <c r="A382" s="63"/>
      <c r="I382" s="65"/>
      <c r="J382" s="65"/>
      <c r="K382" s="65"/>
      <c r="N382" s="61"/>
      <c r="O382" s="61"/>
    </row>
    <row r="383" spans="1:15" s="49" customFormat="1" ht="15.75">
      <c r="A383" s="63"/>
      <c r="I383" s="65"/>
      <c r="J383" s="65"/>
      <c r="K383" s="65"/>
      <c r="N383" s="61"/>
      <c r="O383" s="61"/>
    </row>
    <row r="384" spans="1:15" s="49" customFormat="1" ht="15.75">
      <c r="A384" s="63"/>
      <c r="I384" s="65"/>
      <c r="J384" s="65"/>
      <c r="K384" s="65"/>
      <c r="N384" s="61"/>
      <c r="O384" s="61"/>
    </row>
    <row r="385" spans="1:15" s="49" customFormat="1" ht="15.75">
      <c r="A385" s="63"/>
      <c r="I385" s="65"/>
      <c r="J385" s="65"/>
      <c r="K385" s="65"/>
      <c r="N385" s="61"/>
      <c r="O385" s="61"/>
    </row>
    <row r="386" spans="1:15" s="49" customFormat="1" ht="15.75">
      <c r="A386" s="63"/>
      <c r="I386" s="65"/>
      <c r="J386" s="65"/>
      <c r="K386" s="65"/>
      <c r="N386" s="61"/>
      <c r="O386" s="61"/>
    </row>
    <row r="387" spans="1:15" s="49" customFormat="1" ht="15.75">
      <c r="A387" s="63"/>
      <c r="I387" s="65"/>
      <c r="J387" s="65"/>
      <c r="K387" s="65"/>
      <c r="N387" s="61"/>
      <c r="O387" s="61"/>
    </row>
    <row r="388" spans="1:15" s="49" customFormat="1" ht="15.75">
      <c r="A388" s="63"/>
      <c r="I388" s="65"/>
      <c r="J388" s="65"/>
      <c r="K388" s="65"/>
      <c r="N388" s="61"/>
      <c r="O388" s="61"/>
    </row>
    <row r="389" spans="1:15" s="49" customFormat="1" ht="15.75">
      <c r="A389" s="63"/>
      <c r="I389" s="65"/>
      <c r="J389" s="65"/>
      <c r="K389" s="65"/>
      <c r="N389" s="61"/>
      <c r="O389" s="61"/>
    </row>
    <row r="390" spans="1:15" s="49" customFormat="1" ht="15.75">
      <c r="A390" s="63"/>
      <c r="I390" s="65"/>
      <c r="J390" s="65"/>
      <c r="K390" s="65"/>
      <c r="N390" s="61"/>
      <c r="O390" s="61"/>
    </row>
    <row r="391" spans="1:15" s="49" customFormat="1" ht="15.75">
      <c r="A391" s="63"/>
      <c r="I391" s="65"/>
      <c r="J391" s="65"/>
      <c r="K391" s="65"/>
      <c r="N391" s="61"/>
      <c r="O391" s="61"/>
    </row>
    <row r="392" spans="1:15" s="49" customFormat="1" ht="15.75">
      <c r="A392" s="63"/>
      <c r="I392" s="65"/>
      <c r="J392" s="65"/>
      <c r="K392" s="65"/>
      <c r="N392" s="61"/>
      <c r="O392" s="61"/>
    </row>
    <row r="393" spans="1:15" s="49" customFormat="1" ht="15.75">
      <c r="A393" s="63"/>
      <c r="I393" s="65"/>
      <c r="J393" s="65"/>
      <c r="K393" s="65"/>
      <c r="N393" s="61"/>
      <c r="O393" s="61"/>
    </row>
    <row r="394" spans="1:15" s="49" customFormat="1" ht="15.75">
      <c r="A394" s="63"/>
      <c r="I394" s="65"/>
      <c r="J394" s="65"/>
      <c r="K394" s="65"/>
      <c r="N394" s="61"/>
      <c r="O394" s="61"/>
    </row>
    <row r="395" spans="1:15" s="49" customFormat="1" ht="15.75">
      <c r="A395" s="63"/>
      <c r="I395" s="65"/>
      <c r="J395" s="65"/>
      <c r="K395" s="65"/>
      <c r="N395" s="61"/>
      <c r="O395" s="61"/>
    </row>
    <row r="396" spans="1:15" s="49" customFormat="1" ht="15.75">
      <c r="A396" s="63"/>
      <c r="I396" s="65"/>
      <c r="J396" s="65"/>
      <c r="K396" s="65"/>
      <c r="N396" s="61"/>
      <c r="O396" s="61"/>
    </row>
    <row r="397" spans="1:15" s="49" customFormat="1" ht="15.75">
      <c r="A397" s="63"/>
      <c r="I397" s="65"/>
      <c r="J397" s="65"/>
      <c r="K397" s="65"/>
      <c r="N397" s="61"/>
      <c r="O397" s="61"/>
    </row>
    <row r="398" spans="1:15" s="49" customFormat="1" ht="15.75">
      <c r="A398" s="63"/>
      <c r="I398" s="65"/>
      <c r="J398" s="65"/>
      <c r="K398" s="65"/>
      <c r="N398" s="61"/>
      <c r="O398" s="61"/>
    </row>
    <row r="399" spans="1:15" s="49" customFormat="1" ht="15.75">
      <c r="A399" s="63"/>
      <c r="I399" s="65"/>
      <c r="J399" s="65"/>
      <c r="K399" s="65"/>
      <c r="N399" s="61"/>
      <c r="O399" s="61"/>
    </row>
    <row r="400" spans="1:15" s="49" customFormat="1" ht="15.75">
      <c r="A400" s="63"/>
      <c r="I400" s="65"/>
      <c r="J400" s="65"/>
      <c r="K400" s="65"/>
      <c r="N400" s="61"/>
      <c r="O400" s="61"/>
    </row>
    <row r="401" spans="1:15" s="49" customFormat="1" ht="15.75">
      <c r="A401" s="63"/>
      <c r="I401" s="65"/>
      <c r="J401" s="65"/>
      <c r="K401" s="65"/>
      <c r="N401" s="61"/>
      <c r="O401" s="61"/>
    </row>
    <row r="402" spans="1:15" s="49" customFormat="1" ht="15.75">
      <c r="A402" s="63"/>
      <c r="I402" s="65"/>
      <c r="J402" s="65"/>
      <c r="K402" s="65"/>
      <c r="N402" s="61"/>
      <c r="O402" s="61"/>
    </row>
    <row r="403" spans="1:15" s="49" customFormat="1" ht="15.75">
      <c r="A403" s="63"/>
      <c r="I403" s="65"/>
      <c r="J403" s="65"/>
      <c r="K403" s="65"/>
      <c r="N403" s="61"/>
      <c r="O403" s="61"/>
    </row>
    <row r="404" spans="1:15" s="49" customFormat="1" ht="15.75">
      <c r="A404" s="63"/>
      <c r="I404" s="65"/>
      <c r="J404" s="65"/>
      <c r="K404" s="65"/>
      <c r="N404" s="61"/>
      <c r="O404" s="61"/>
    </row>
    <row r="405" spans="1:15" s="49" customFormat="1" ht="15.75">
      <c r="A405" s="63"/>
      <c r="I405" s="65"/>
      <c r="J405" s="65"/>
      <c r="K405" s="65"/>
      <c r="N405" s="61"/>
      <c r="O405" s="61"/>
    </row>
    <row r="406" spans="1:15" s="49" customFormat="1" ht="15.75">
      <c r="A406" s="63"/>
      <c r="I406" s="65"/>
      <c r="J406" s="65"/>
      <c r="K406" s="65"/>
      <c r="N406" s="61"/>
      <c r="O406" s="61"/>
    </row>
    <row r="407" spans="1:15" s="49" customFormat="1" ht="15.75">
      <c r="A407" s="63"/>
      <c r="I407" s="65"/>
      <c r="J407" s="65"/>
      <c r="K407" s="65"/>
      <c r="N407" s="61"/>
      <c r="O407" s="61"/>
    </row>
    <row r="408" spans="1:15" s="49" customFormat="1" ht="15.75">
      <c r="A408" s="63"/>
      <c r="I408" s="65"/>
      <c r="J408" s="65"/>
      <c r="K408" s="65"/>
      <c r="N408" s="61"/>
      <c r="O408" s="61"/>
    </row>
    <row r="409" spans="1:15" s="49" customFormat="1" ht="15.75">
      <c r="A409" s="63"/>
      <c r="I409" s="65"/>
      <c r="J409" s="65"/>
      <c r="K409" s="65"/>
      <c r="N409" s="61"/>
      <c r="O409" s="61"/>
    </row>
    <row r="410" spans="1:15" s="49" customFormat="1" ht="15.75">
      <c r="A410" s="63"/>
      <c r="I410" s="65"/>
      <c r="J410" s="65"/>
      <c r="K410" s="65"/>
      <c r="N410" s="61"/>
      <c r="O410" s="61"/>
    </row>
    <row r="411" spans="1:15" s="49" customFormat="1" ht="15.75">
      <c r="A411" s="63"/>
      <c r="I411" s="65"/>
      <c r="J411" s="65"/>
      <c r="K411" s="65"/>
      <c r="N411" s="61"/>
      <c r="O411" s="61"/>
    </row>
    <row r="412" spans="1:15" s="49" customFormat="1" ht="15.75">
      <c r="A412" s="63"/>
      <c r="I412" s="65"/>
      <c r="J412" s="65"/>
      <c r="K412" s="65"/>
      <c r="N412" s="61"/>
      <c r="O412" s="61"/>
    </row>
    <row r="413" spans="1:15" s="49" customFormat="1" ht="15.75">
      <c r="A413" s="63"/>
      <c r="I413" s="65"/>
      <c r="J413" s="65"/>
      <c r="K413" s="65"/>
      <c r="N413" s="61"/>
      <c r="O413" s="61"/>
    </row>
    <row r="414" spans="1:15" s="49" customFormat="1" ht="15.75">
      <c r="A414" s="63"/>
      <c r="I414" s="65"/>
      <c r="J414" s="65"/>
      <c r="K414" s="65"/>
      <c r="N414" s="61"/>
      <c r="O414" s="61"/>
    </row>
    <row r="415" spans="1:15" s="49" customFormat="1" ht="15.75">
      <c r="A415" s="63"/>
      <c r="I415" s="65"/>
      <c r="J415" s="65"/>
      <c r="K415" s="65"/>
      <c r="N415" s="61"/>
      <c r="O415" s="61"/>
    </row>
    <row r="416" spans="1:15" s="49" customFormat="1" ht="15.75">
      <c r="A416" s="63"/>
      <c r="I416" s="65"/>
      <c r="J416" s="65"/>
      <c r="K416" s="65"/>
      <c r="N416" s="61"/>
      <c r="O416" s="61"/>
    </row>
    <row r="417" spans="1:15" s="49" customFormat="1" ht="15.75">
      <c r="A417" s="63"/>
      <c r="I417" s="65"/>
      <c r="J417" s="65"/>
      <c r="K417" s="65"/>
      <c r="N417" s="61"/>
      <c r="O417" s="61"/>
    </row>
    <row r="418" spans="1:15" s="49" customFormat="1" ht="15.75">
      <c r="A418" s="63"/>
      <c r="I418" s="65"/>
      <c r="J418" s="65"/>
      <c r="K418" s="65"/>
      <c r="N418" s="61"/>
      <c r="O418" s="61"/>
    </row>
    <row r="419" spans="1:15" s="49" customFormat="1" ht="15.75">
      <c r="A419" s="63"/>
      <c r="I419" s="65"/>
      <c r="J419" s="65"/>
      <c r="K419" s="65"/>
      <c r="N419" s="61"/>
      <c r="O419" s="61"/>
    </row>
    <row r="420" spans="1:15" s="49" customFormat="1" ht="15.75">
      <c r="A420" s="63"/>
      <c r="I420" s="65"/>
      <c r="J420" s="65"/>
      <c r="K420" s="65"/>
      <c r="N420" s="61"/>
      <c r="O420" s="61"/>
    </row>
    <row r="421" spans="1:15" s="49" customFormat="1" ht="15.75">
      <c r="A421" s="63"/>
      <c r="I421" s="65"/>
      <c r="J421" s="65"/>
      <c r="K421" s="65"/>
      <c r="N421" s="61"/>
      <c r="O421" s="61"/>
    </row>
    <row r="422" spans="1:15" s="49" customFormat="1" ht="15.75">
      <c r="A422" s="63"/>
      <c r="I422" s="65"/>
      <c r="J422" s="65"/>
      <c r="K422" s="65"/>
      <c r="N422" s="61"/>
      <c r="O422" s="61"/>
    </row>
    <row r="423" spans="1:15" s="49" customFormat="1" ht="15.75">
      <c r="A423" s="63"/>
      <c r="I423" s="65"/>
      <c r="J423" s="65"/>
      <c r="K423" s="65"/>
      <c r="N423" s="61"/>
      <c r="O423" s="61"/>
    </row>
    <row r="424" spans="1:15" s="49" customFormat="1" ht="15.75">
      <c r="A424" s="63"/>
      <c r="I424" s="65"/>
      <c r="J424" s="65"/>
      <c r="K424" s="65"/>
      <c r="N424" s="61"/>
      <c r="O424" s="61"/>
    </row>
    <row r="425" spans="1:15" s="49" customFormat="1" ht="15.75">
      <c r="A425" s="63"/>
      <c r="I425" s="65"/>
      <c r="J425" s="65"/>
      <c r="K425" s="65"/>
      <c r="N425" s="61"/>
      <c r="O425" s="61"/>
    </row>
    <row r="426" spans="1:15" s="49" customFormat="1" ht="15.75">
      <c r="A426" s="63"/>
      <c r="I426" s="65"/>
      <c r="J426" s="65"/>
      <c r="K426" s="65"/>
      <c r="N426" s="61"/>
      <c r="O426" s="61"/>
    </row>
    <row r="427" spans="1:15" s="49" customFormat="1" ht="15.75">
      <c r="A427" s="63"/>
      <c r="I427" s="65"/>
      <c r="J427" s="65"/>
      <c r="K427" s="65"/>
      <c r="N427" s="61"/>
      <c r="O427" s="61"/>
    </row>
    <row r="428" spans="1:15" s="49" customFormat="1" ht="15.75">
      <c r="A428" s="63"/>
      <c r="I428" s="65"/>
      <c r="J428" s="65"/>
      <c r="K428" s="65"/>
      <c r="N428" s="61"/>
      <c r="O428" s="61"/>
    </row>
    <row r="429" spans="1:15" s="49" customFormat="1" ht="15.75">
      <c r="A429" s="63"/>
      <c r="I429" s="65"/>
      <c r="J429" s="65"/>
      <c r="K429" s="65"/>
      <c r="N429" s="61"/>
      <c r="O429" s="61"/>
    </row>
    <row r="430" spans="1:15" s="49" customFormat="1" ht="15.75">
      <c r="A430" s="63"/>
      <c r="I430" s="65"/>
      <c r="J430" s="65"/>
      <c r="K430" s="65"/>
      <c r="N430" s="61"/>
      <c r="O430" s="61"/>
    </row>
    <row r="431" spans="1:15" s="49" customFormat="1" ht="15.75">
      <c r="A431" s="63"/>
      <c r="I431" s="65"/>
      <c r="J431" s="65"/>
      <c r="K431" s="65"/>
      <c r="N431" s="61"/>
      <c r="O431" s="61"/>
    </row>
    <row r="432" spans="1:15" s="49" customFormat="1" ht="15.75">
      <c r="A432" s="63"/>
      <c r="I432" s="65"/>
      <c r="J432" s="65"/>
      <c r="K432" s="65"/>
      <c r="N432" s="61"/>
      <c r="O432" s="61"/>
    </row>
    <row r="433" spans="1:15" s="49" customFormat="1" ht="15.75">
      <c r="A433" s="63"/>
      <c r="I433" s="65"/>
      <c r="J433" s="65"/>
      <c r="K433" s="65"/>
      <c r="N433" s="61"/>
      <c r="O433" s="61"/>
    </row>
    <row r="434" spans="1:15" s="49" customFormat="1" ht="15.75">
      <c r="A434" s="63"/>
      <c r="I434" s="65"/>
      <c r="J434" s="65"/>
      <c r="K434" s="65"/>
      <c r="N434" s="61"/>
      <c r="O434" s="61"/>
    </row>
    <row r="435" spans="1:15" s="49" customFormat="1" ht="15.75">
      <c r="A435" s="63"/>
      <c r="I435" s="65"/>
      <c r="J435" s="65"/>
      <c r="K435" s="65"/>
      <c r="N435" s="61"/>
      <c r="O435" s="61"/>
    </row>
    <row r="436" spans="1:15" s="49" customFormat="1" ht="15.75">
      <c r="A436" s="63"/>
      <c r="I436" s="65"/>
      <c r="J436" s="65"/>
      <c r="K436" s="65"/>
      <c r="N436" s="61"/>
      <c r="O436" s="61"/>
    </row>
    <row r="437" spans="1:15" s="49" customFormat="1" ht="15.75">
      <c r="A437" s="63"/>
      <c r="I437" s="65"/>
      <c r="J437" s="65"/>
      <c r="K437" s="65"/>
      <c r="N437" s="61"/>
      <c r="O437" s="61"/>
    </row>
    <row r="438" spans="1:15" s="49" customFormat="1" ht="15.75">
      <c r="A438" s="63"/>
      <c r="I438" s="65"/>
      <c r="J438" s="65"/>
      <c r="K438" s="65"/>
      <c r="N438" s="61"/>
      <c r="O438" s="61"/>
    </row>
    <row r="439" spans="1:15" s="49" customFormat="1" ht="15.75">
      <c r="A439" s="63"/>
      <c r="I439" s="65"/>
      <c r="J439" s="65"/>
      <c r="K439" s="65"/>
      <c r="N439" s="61"/>
      <c r="O439" s="61"/>
    </row>
    <row r="440" spans="1:15" s="49" customFormat="1" ht="15.75">
      <c r="A440" s="63"/>
      <c r="I440" s="65"/>
      <c r="J440" s="65"/>
      <c r="K440" s="65"/>
      <c r="N440" s="61"/>
      <c r="O440" s="61"/>
    </row>
    <row r="441" spans="1:15" s="49" customFormat="1" ht="15.75">
      <c r="A441" s="63"/>
      <c r="I441" s="65"/>
      <c r="J441" s="65"/>
      <c r="K441" s="65"/>
      <c r="N441" s="61"/>
      <c r="O441" s="61"/>
    </row>
    <row r="442" spans="1:15" s="49" customFormat="1" ht="15.75">
      <c r="A442" s="63"/>
      <c r="I442" s="65"/>
      <c r="J442" s="65"/>
      <c r="K442" s="65"/>
      <c r="N442" s="61"/>
      <c r="O442" s="61"/>
    </row>
    <row r="443" spans="1:15" s="49" customFormat="1" ht="15.75">
      <c r="A443" s="63"/>
      <c r="I443" s="65"/>
      <c r="J443" s="65"/>
      <c r="K443" s="65"/>
      <c r="N443" s="61"/>
      <c r="O443" s="61"/>
    </row>
    <row r="444" spans="1:15" s="49" customFormat="1" ht="15.75">
      <c r="A444" s="63"/>
      <c r="I444" s="65"/>
      <c r="J444" s="65"/>
      <c r="K444" s="65"/>
      <c r="N444" s="61"/>
      <c r="O444" s="61"/>
    </row>
    <row r="445" spans="1:15" s="49" customFormat="1" ht="15.75">
      <c r="A445" s="63"/>
      <c r="I445" s="65"/>
      <c r="J445" s="65"/>
      <c r="K445" s="65"/>
      <c r="N445" s="61"/>
      <c r="O445" s="61"/>
    </row>
    <row r="446" spans="1:15" s="49" customFormat="1" ht="15.75">
      <c r="A446" s="63"/>
      <c r="I446" s="65"/>
      <c r="J446" s="65"/>
      <c r="K446" s="65"/>
      <c r="N446" s="61"/>
      <c r="O446" s="61"/>
    </row>
    <row r="447" spans="1:15" s="49" customFormat="1" ht="15.75">
      <c r="A447" s="63"/>
      <c r="I447" s="65"/>
      <c r="J447" s="65"/>
      <c r="K447" s="65"/>
      <c r="N447" s="61"/>
      <c r="O447" s="61"/>
    </row>
    <row r="448" spans="1:15" s="49" customFormat="1" ht="15.75">
      <c r="A448" s="63"/>
      <c r="I448" s="65"/>
      <c r="J448" s="65"/>
      <c r="K448" s="65"/>
      <c r="N448" s="61"/>
      <c r="O448" s="61"/>
    </row>
    <row r="449" spans="1:15" s="49" customFormat="1" ht="15.75">
      <c r="A449" s="63"/>
      <c r="I449" s="65"/>
      <c r="J449" s="65"/>
      <c r="K449" s="65"/>
      <c r="N449" s="61"/>
      <c r="O449" s="61"/>
    </row>
    <row r="450" spans="1:15" s="49" customFormat="1" ht="15.75">
      <c r="A450" s="63"/>
      <c r="I450" s="65"/>
      <c r="J450" s="65"/>
      <c r="K450" s="65"/>
      <c r="N450" s="61"/>
      <c r="O450" s="61"/>
    </row>
    <row r="451" spans="1:15" s="49" customFormat="1" ht="15.75">
      <c r="A451" s="63"/>
      <c r="I451" s="65"/>
      <c r="J451" s="65"/>
      <c r="K451" s="65"/>
      <c r="N451" s="61"/>
      <c r="O451" s="61"/>
    </row>
    <row r="452" spans="1:15" s="49" customFormat="1" ht="15.75">
      <c r="A452" s="63"/>
      <c r="I452" s="65"/>
      <c r="J452" s="65"/>
      <c r="K452" s="65"/>
      <c r="N452" s="61"/>
      <c r="O452" s="61"/>
    </row>
    <row r="453" spans="1:15" s="49" customFormat="1" ht="15.75">
      <c r="A453" s="63"/>
      <c r="I453" s="65"/>
      <c r="J453" s="65"/>
      <c r="K453" s="65"/>
      <c r="N453" s="61"/>
      <c r="O453" s="61"/>
    </row>
    <row r="454" spans="1:15" s="49" customFormat="1" ht="15.75">
      <c r="A454" s="63"/>
      <c r="I454" s="65"/>
      <c r="J454" s="65"/>
      <c r="K454" s="65"/>
      <c r="N454" s="61"/>
      <c r="O454" s="61"/>
    </row>
    <row r="455" spans="1:15" s="49" customFormat="1" ht="15.75">
      <c r="A455" s="63"/>
      <c r="I455" s="65"/>
      <c r="J455" s="65"/>
      <c r="K455" s="65"/>
      <c r="N455" s="61"/>
      <c r="O455" s="61"/>
    </row>
    <row r="456" spans="1:15" s="49" customFormat="1" ht="15.75">
      <c r="A456" s="63"/>
      <c r="I456" s="65"/>
      <c r="J456" s="65"/>
      <c r="K456" s="65"/>
      <c r="N456" s="61"/>
      <c r="O456" s="61"/>
    </row>
    <row r="457" spans="1:15" s="49" customFormat="1" ht="15.75">
      <c r="A457" s="63"/>
      <c r="I457" s="65"/>
      <c r="J457" s="65"/>
      <c r="K457" s="65"/>
      <c r="N457" s="61"/>
      <c r="O457" s="61"/>
    </row>
    <row r="458" spans="1:15" s="49" customFormat="1" ht="15.75">
      <c r="A458" s="63"/>
      <c r="I458" s="65"/>
      <c r="J458" s="65"/>
      <c r="K458" s="65"/>
      <c r="N458" s="61"/>
      <c r="O458" s="61"/>
    </row>
    <row r="459" spans="1:15" s="49" customFormat="1" ht="15.75">
      <c r="A459" s="63"/>
      <c r="I459" s="65"/>
      <c r="J459" s="65"/>
      <c r="K459" s="65"/>
      <c r="N459" s="61"/>
      <c r="O459" s="61"/>
    </row>
    <row r="460" spans="1:15" s="49" customFormat="1" ht="15.75">
      <c r="A460" s="63"/>
      <c r="I460" s="65"/>
      <c r="J460" s="65"/>
      <c r="K460" s="65"/>
      <c r="N460" s="61"/>
      <c r="O460" s="61"/>
    </row>
    <row r="461" spans="1:15" s="49" customFormat="1" ht="15.75">
      <c r="A461" s="63"/>
      <c r="I461" s="65"/>
      <c r="J461" s="65"/>
      <c r="K461" s="65"/>
      <c r="N461" s="61"/>
      <c r="O461" s="61"/>
    </row>
    <row r="462" spans="1:15" s="49" customFormat="1" ht="15.75">
      <c r="A462" s="63"/>
      <c r="I462" s="65"/>
      <c r="J462" s="65"/>
      <c r="K462" s="65"/>
      <c r="N462" s="61"/>
      <c r="O462" s="61"/>
    </row>
    <row r="463" spans="1:15" s="49" customFormat="1" ht="15.75">
      <c r="A463" s="63"/>
      <c r="I463" s="65"/>
      <c r="J463" s="65"/>
      <c r="K463" s="65"/>
      <c r="N463" s="61"/>
      <c r="O463" s="61"/>
    </row>
    <row r="464" spans="1:15" s="49" customFormat="1" ht="15.75">
      <c r="A464" s="63"/>
      <c r="I464" s="65"/>
      <c r="J464" s="65"/>
      <c r="K464" s="65"/>
      <c r="N464" s="61"/>
      <c r="O464" s="61"/>
    </row>
    <row r="465" spans="1:15" s="49" customFormat="1" ht="15.75">
      <c r="A465" s="63"/>
      <c r="I465" s="65"/>
      <c r="J465" s="65"/>
      <c r="K465" s="65"/>
      <c r="N465" s="61"/>
      <c r="O465" s="61"/>
    </row>
    <row r="466" spans="1:15" s="49" customFormat="1" ht="15.75">
      <c r="A466" s="63"/>
      <c r="I466" s="65"/>
      <c r="J466" s="65"/>
      <c r="K466" s="65"/>
      <c r="N466" s="61"/>
      <c r="O466" s="61"/>
    </row>
    <row r="467" spans="1:15" s="49" customFormat="1" ht="15.75">
      <c r="A467" s="63"/>
      <c r="I467" s="65"/>
      <c r="J467" s="65"/>
      <c r="K467" s="65"/>
      <c r="N467" s="61"/>
      <c r="O467" s="61"/>
    </row>
    <row r="468" spans="1:15" s="49" customFormat="1" ht="15.75">
      <c r="A468" s="63"/>
      <c r="I468" s="65"/>
      <c r="J468" s="65"/>
      <c r="K468" s="65"/>
      <c r="N468" s="61"/>
      <c r="O468" s="61"/>
    </row>
    <row r="469" spans="1:15" s="49" customFormat="1" ht="15.75">
      <c r="A469" s="63"/>
      <c r="I469" s="65"/>
      <c r="J469" s="65"/>
      <c r="K469" s="65"/>
      <c r="N469" s="61"/>
      <c r="O469" s="61"/>
    </row>
    <row r="470" spans="1:15" s="49" customFormat="1" ht="15.75">
      <c r="A470" s="63"/>
      <c r="I470" s="65"/>
      <c r="J470" s="65"/>
      <c r="K470" s="65"/>
      <c r="N470" s="61"/>
      <c r="O470" s="61"/>
    </row>
    <row r="471" spans="1:15" s="49" customFormat="1" ht="15.75">
      <c r="A471" s="63"/>
      <c r="I471" s="65"/>
      <c r="J471" s="65"/>
      <c r="K471" s="65"/>
      <c r="N471" s="61"/>
      <c r="O471" s="61"/>
    </row>
    <row r="472" spans="1:15" s="49" customFormat="1" ht="15.75">
      <c r="A472" s="63"/>
      <c r="I472" s="65"/>
      <c r="J472" s="65"/>
      <c r="K472" s="65"/>
      <c r="N472" s="61"/>
      <c r="O472" s="61"/>
    </row>
    <row r="473" spans="1:15" s="49" customFormat="1" ht="15.75">
      <c r="A473" s="63"/>
      <c r="I473" s="65"/>
      <c r="J473" s="65"/>
      <c r="K473" s="65"/>
      <c r="N473" s="61"/>
      <c r="O473" s="61"/>
    </row>
    <row r="474" spans="1:15" s="49" customFormat="1" ht="15.75">
      <c r="A474" s="63"/>
      <c r="I474" s="65"/>
      <c r="J474" s="65"/>
      <c r="K474" s="65"/>
      <c r="N474" s="61"/>
      <c r="O474" s="61"/>
    </row>
    <row r="475" spans="1:15" s="49" customFormat="1" ht="15.75">
      <c r="A475" s="63"/>
      <c r="I475" s="65"/>
      <c r="J475" s="65"/>
      <c r="K475" s="65"/>
      <c r="N475" s="61"/>
      <c r="O475" s="61"/>
    </row>
    <row r="476" spans="1:15" s="49" customFormat="1" ht="15.75">
      <c r="A476" s="63"/>
      <c r="I476" s="65"/>
      <c r="J476" s="65"/>
      <c r="K476" s="65"/>
      <c r="N476" s="61"/>
      <c r="O476" s="61"/>
    </row>
    <row r="477" spans="1:15" s="49" customFormat="1" ht="15.75">
      <c r="A477" s="63"/>
      <c r="I477" s="65"/>
      <c r="J477" s="65"/>
      <c r="K477" s="65"/>
      <c r="N477" s="61"/>
      <c r="O477" s="61"/>
    </row>
    <row r="478" spans="1:15" s="49" customFormat="1" ht="15.75">
      <c r="A478" s="63"/>
      <c r="I478" s="65"/>
      <c r="J478" s="65"/>
      <c r="K478" s="65"/>
      <c r="N478" s="61"/>
      <c r="O478" s="61"/>
    </row>
    <row r="479" spans="1:15" s="49" customFormat="1" ht="15.75">
      <c r="A479" s="63"/>
      <c r="I479" s="65"/>
      <c r="J479" s="65"/>
      <c r="K479" s="65"/>
      <c r="N479" s="61"/>
      <c r="O479" s="61"/>
    </row>
    <row r="480" spans="1:15" s="49" customFormat="1" ht="15.75">
      <c r="A480" s="63"/>
      <c r="I480" s="65"/>
      <c r="J480" s="65"/>
      <c r="K480" s="65"/>
      <c r="N480" s="61"/>
      <c r="O480" s="61"/>
    </row>
    <row r="481" spans="1:15" s="49" customFormat="1" ht="15.75">
      <c r="A481" s="63"/>
      <c r="I481" s="65"/>
      <c r="J481" s="65"/>
      <c r="K481" s="65"/>
      <c r="N481" s="61"/>
      <c r="O481" s="61"/>
    </row>
    <row r="482" spans="1:15" s="49" customFormat="1" ht="15.75">
      <c r="A482" s="63"/>
      <c r="I482" s="65"/>
      <c r="J482" s="65"/>
      <c r="K482" s="65"/>
      <c r="N482" s="61"/>
      <c r="O482" s="61"/>
    </row>
    <row r="483" spans="1:15" s="49" customFormat="1" ht="15.75">
      <c r="A483" s="63"/>
      <c r="I483" s="65"/>
      <c r="J483" s="65"/>
      <c r="K483" s="65"/>
      <c r="N483" s="61"/>
      <c r="O483" s="61"/>
    </row>
    <row r="484" spans="1:15" s="49" customFormat="1" ht="15.75">
      <c r="A484" s="63"/>
      <c r="I484" s="65"/>
      <c r="J484" s="65"/>
      <c r="K484" s="65"/>
      <c r="N484" s="61"/>
      <c r="O484" s="61"/>
    </row>
    <row r="485" spans="1:15" s="49" customFormat="1" ht="15.75">
      <c r="A485" s="63"/>
      <c r="I485" s="65"/>
      <c r="J485" s="65"/>
      <c r="K485" s="65"/>
      <c r="N485" s="61"/>
      <c r="O485" s="61"/>
    </row>
    <row r="486" spans="1:15" s="49" customFormat="1" ht="15.75">
      <c r="A486" s="63"/>
      <c r="I486" s="65"/>
      <c r="J486" s="65"/>
      <c r="K486" s="65"/>
      <c r="N486" s="61"/>
      <c r="O486" s="61"/>
    </row>
    <row r="487" spans="1:15" s="49" customFormat="1" ht="15.75">
      <c r="A487" s="63"/>
      <c r="I487" s="65"/>
      <c r="J487" s="65"/>
      <c r="K487" s="65"/>
      <c r="N487" s="61"/>
      <c r="O487" s="61"/>
    </row>
    <row r="488" spans="1:15" s="49" customFormat="1" ht="15.75">
      <c r="A488" s="63"/>
      <c r="I488" s="65"/>
      <c r="J488" s="65"/>
      <c r="K488" s="65"/>
      <c r="N488" s="61"/>
      <c r="O488" s="61"/>
    </row>
    <row r="489" spans="1:15" s="49" customFormat="1" ht="15.75">
      <c r="A489" s="63"/>
      <c r="I489" s="65"/>
      <c r="J489" s="65"/>
      <c r="K489" s="65"/>
      <c r="N489" s="61"/>
      <c r="O489" s="61"/>
    </row>
    <row r="490" spans="1:15" s="49" customFormat="1" ht="15.75">
      <c r="A490" s="63"/>
      <c r="I490" s="65"/>
      <c r="J490" s="65"/>
      <c r="K490" s="65"/>
      <c r="N490" s="61"/>
      <c r="O490" s="61"/>
    </row>
    <row r="491" spans="1:15" s="49" customFormat="1" ht="15.75">
      <c r="A491" s="63"/>
      <c r="I491" s="65"/>
      <c r="J491" s="65"/>
      <c r="K491" s="65"/>
      <c r="N491" s="61"/>
      <c r="O491" s="61"/>
    </row>
    <row r="492" spans="1:15" s="49" customFormat="1" ht="15.75">
      <c r="A492" s="63"/>
      <c r="I492" s="65"/>
      <c r="J492" s="65"/>
      <c r="K492" s="65"/>
      <c r="N492" s="61"/>
      <c r="O492" s="61"/>
    </row>
    <row r="493" spans="1:15" s="49" customFormat="1" ht="15.75">
      <c r="A493" s="63"/>
      <c r="I493" s="65"/>
      <c r="J493" s="65"/>
      <c r="K493" s="65"/>
      <c r="N493" s="61"/>
      <c r="O493" s="61"/>
    </row>
    <row r="494" spans="1:15" s="49" customFormat="1" ht="15.75">
      <c r="A494" s="63"/>
      <c r="I494" s="65"/>
      <c r="J494" s="65"/>
      <c r="K494" s="65"/>
      <c r="N494" s="61"/>
      <c r="O494" s="61"/>
    </row>
    <row r="495" spans="1:15" s="49" customFormat="1" ht="15.75">
      <c r="A495" s="63"/>
      <c r="I495" s="65"/>
      <c r="J495" s="65"/>
      <c r="K495" s="65"/>
      <c r="N495" s="61"/>
      <c r="O495" s="61"/>
    </row>
    <row r="496" spans="1:15" s="49" customFormat="1" ht="15.75">
      <c r="A496" s="63"/>
      <c r="I496" s="65"/>
      <c r="J496" s="65"/>
      <c r="K496" s="65"/>
      <c r="N496" s="61"/>
      <c r="O496" s="61"/>
    </row>
    <row r="497" spans="1:15" s="49" customFormat="1" ht="15.75">
      <c r="A497" s="63"/>
      <c r="I497" s="65"/>
      <c r="J497" s="65"/>
      <c r="K497" s="65"/>
      <c r="N497" s="61"/>
      <c r="O497" s="61"/>
    </row>
    <row r="498" spans="1:15" s="49" customFormat="1" ht="15.75">
      <c r="A498" s="63"/>
      <c r="I498" s="65"/>
      <c r="J498" s="65"/>
      <c r="K498" s="65"/>
      <c r="N498" s="61"/>
      <c r="O498" s="61"/>
    </row>
    <row r="499" spans="1:15" s="49" customFormat="1" ht="15.75">
      <c r="A499" s="63"/>
      <c r="I499" s="65"/>
      <c r="J499" s="65"/>
      <c r="K499" s="65"/>
      <c r="N499" s="61"/>
      <c r="O499" s="61"/>
    </row>
    <row r="500" spans="1:15" s="49" customFormat="1" ht="15.75">
      <c r="A500" s="63"/>
      <c r="I500" s="65"/>
      <c r="J500" s="65"/>
      <c r="K500" s="65"/>
      <c r="N500" s="61"/>
      <c r="O500" s="61"/>
    </row>
    <row r="501" spans="1:15" s="49" customFormat="1" ht="15.75">
      <c r="A501" s="63"/>
      <c r="I501" s="65"/>
      <c r="J501" s="65"/>
      <c r="K501" s="65"/>
      <c r="N501" s="61"/>
      <c r="O501" s="61"/>
    </row>
    <row r="502" spans="1:15" s="49" customFormat="1" ht="15.75">
      <c r="A502" s="63"/>
      <c r="I502" s="65"/>
      <c r="J502" s="65"/>
      <c r="K502" s="65"/>
      <c r="N502" s="61"/>
      <c r="O502" s="61"/>
    </row>
    <row r="503" spans="1:15" s="49" customFormat="1" ht="15.75">
      <c r="A503" s="63"/>
      <c r="I503" s="65"/>
      <c r="J503" s="65"/>
      <c r="K503" s="65"/>
      <c r="N503" s="61"/>
      <c r="O503" s="61"/>
    </row>
    <row r="504" spans="1:15" s="49" customFormat="1" ht="15.75">
      <c r="A504" s="63"/>
      <c r="I504" s="65"/>
      <c r="J504" s="65"/>
      <c r="K504" s="65"/>
      <c r="N504" s="61"/>
      <c r="O504" s="61"/>
    </row>
    <row r="505" spans="1:15" s="49" customFormat="1" ht="15.75">
      <c r="A505" s="63"/>
      <c r="I505" s="65"/>
      <c r="J505" s="65"/>
      <c r="K505" s="65"/>
      <c r="N505" s="61"/>
      <c r="O505" s="61"/>
    </row>
    <row r="506" spans="1:15" s="49" customFormat="1" ht="15.75">
      <c r="A506" s="63"/>
      <c r="I506" s="65"/>
      <c r="J506" s="65"/>
      <c r="K506" s="65"/>
      <c r="N506" s="61"/>
      <c r="O506" s="61"/>
    </row>
    <row r="507" spans="1:15" s="49" customFormat="1" ht="15.75">
      <c r="A507" s="63"/>
      <c r="I507" s="65"/>
      <c r="J507" s="65"/>
      <c r="K507" s="65"/>
      <c r="N507" s="61"/>
      <c r="O507" s="61"/>
    </row>
    <row r="508" spans="1:15" s="49" customFormat="1" ht="15.75">
      <c r="A508" s="63"/>
      <c r="I508" s="65"/>
      <c r="J508" s="65"/>
      <c r="K508" s="65"/>
      <c r="N508" s="61"/>
      <c r="O508" s="61"/>
    </row>
    <row r="509" spans="1:15" s="49" customFormat="1" ht="15.75">
      <c r="A509" s="63"/>
      <c r="I509" s="65"/>
      <c r="J509" s="65"/>
      <c r="K509" s="65"/>
      <c r="N509" s="61"/>
      <c r="O509" s="61"/>
    </row>
    <row r="510" spans="1:15" s="49" customFormat="1" ht="15.75">
      <c r="A510" s="63"/>
      <c r="I510" s="65"/>
      <c r="J510" s="65"/>
      <c r="K510" s="65"/>
      <c r="N510" s="61"/>
      <c r="O510" s="61"/>
    </row>
    <row r="511" spans="1:15" s="49" customFormat="1" ht="15.75">
      <c r="A511" s="63"/>
      <c r="I511" s="65"/>
      <c r="J511" s="65"/>
      <c r="K511" s="65"/>
      <c r="N511" s="61"/>
      <c r="O511" s="61"/>
    </row>
    <row r="512" spans="1:15" s="49" customFormat="1" ht="15.75">
      <c r="A512" s="63"/>
      <c r="I512" s="65"/>
      <c r="J512" s="65"/>
      <c r="K512" s="65"/>
      <c r="N512" s="61"/>
      <c r="O512" s="61"/>
    </row>
    <row r="513" spans="1:15" s="49" customFormat="1" ht="15.75">
      <c r="A513" s="63"/>
      <c r="I513" s="65"/>
      <c r="J513" s="65"/>
      <c r="K513" s="65"/>
      <c r="N513" s="61"/>
      <c r="O513" s="61"/>
    </row>
    <row r="514" spans="1:15" s="49" customFormat="1" ht="15.75">
      <c r="A514" s="63"/>
      <c r="I514" s="65"/>
      <c r="J514" s="65"/>
      <c r="K514" s="65"/>
      <c r="N514" s="61"/>
      <c r="O514" s="61"/>
    </row>
    <row r="515" spans="1:15" s="49" customFormat="1" ht="15.75">
      <c r="A515" s="63"/>
      <c r="I515" s="65"/>
      <c r="J515" s="65"/>
      <c r="K515" s="65"/>
      <c r="N515" s="61"/>
      <c r="O515" s="61"/>
    </row>
    <row r="516" spans="1:15" s="49" customFormat="1" ht="15.75">
      <c r="A516" s="63"/>
      <c r="I516" s="65"/>
      <c r="J516" s="65"/>
      <c r="K516" s="65"/>
      <c r="N516" s="61"/>
      <c r="O516" s="61"/>
    </row>
    <row r="517" spans="1:15" s="49" customFormat="1" ht="15.75">
      <c r="A517" s="63"/>
      <c r="I517" s="65"/>
      <c r="J517" s="65"/>
      <c r="K517" s="65"/>
      <c r="N517" s="61"/>
      <c r="O517" s="61"/>
    </row>
    <row r="518" spans="1:15" s="49" customFormat="1" ht="15.75">
      <c r="A518" s="63"/>
      <c r="I518" s="65"/>
      <c r="J518" s="65"/>
      <c r="K518" s="65"/>
      <c r="N518" s="61"/>
      <c r="O518" s="61"/>
    </row>
    <row r="519" spans="1:15" s="49" customFormat="1" ht="15.75">
      <c r="A519" s="63"/>
      <c r="I519" s="65"/>
      <c r="J519" s="65"/>
      <c r="K519" s="65"/>
      <c r="N519" s="61"/>
      <c r="O519" s="61"/>
    </row>
    <row r="520" spans="1:15" s="49" customFormat="1" ht="15.75">
      <c r="A520" s="63"/>
      <c r="I520" s="65"/>
      <c r="J520" s="65"/>
      <c r="K520" s="65"/>
      <c r="N520" s="61"/>
      <c r="O520" s="61"/>
    </row>
    <row r="521" spans="1:15" s="49" customFormat="1" ht="15.75">
      <c r="A521" s="63"/>
      <c r="I521" s="65"/>
      <c r="J521" s="65"/>
      <c r="K521" s="65"/>
      <c r="N521" s="61"/>
      <c r="O521" s="61"/>
    </row>
    <row r="522" spans="1:15" s="49" customFormat="1" ht="15.75">
      <c r="A522" s="63"/>
      <c r="I522" s="65"/>
      <c r="J522" s="65"/>
      <c r="K522" s="65"/>
      <c r="N522" s="61"/>
      <c r="O522" s="61"/>
    </row>
    <row r="523" spans="1:15" s="49" customFormat="1" ht="15.75">
      <c r="A523" s="63"/>
      <c r="I523" s="65"/>
      <c r="J523" s="65"/>
      <c r="K523" s="65"/>
      <c r="N523" s="61"/>
      <c r="O523" s="61"/>
    </row>
    <row r="524" spans="1:15" s="49" customFormat="1" ht="15.75">
      <c r="A524" s="63"/>
      <c r="I524" s="65"/>
      <c r="J524" s="65"/>
      <c r="K524" s="65"/>
      <c r="N524" s="61"/>
      <c r="O524" s="61"/>
    </row>
    <row r="525" spans="1:15" s="49" customFormat="1" ht="15.75">
      <c r="A525" s="63"/>
      <c r="I525" s="65"/>
      <c r="J525" s="65"/>
      <c r="K525" s="65"/>
      <c r="N525" s="61"/>
      <c r="O525" s="61"/>
    </row>
    <row r="526" spans="1:15" s="49" customFormat="1" ht="15.75">
      <c r="A526" s="63"/>
      <c r="I526" s="65"/>
      <c r="J526" s="65"/>
      <c r="K526" s="65"/>
      <c r="N526" s="61"/>
      <c r="O526" s="61"/>
    </row>
    <row r="527" spans="1:15" s="49" customFormat="1" ht="15.75">
      <c r="A527" s="63"/>
      <c r="I527" s="65"/>
      <c r="J527" s="65"/>
      <c r="K527" s="65"/>
      <c r="N527" s="61"/>
      <c r="O527" s="61"/>
    </row>
    <row r="528" spans="1:15" s="49" customFormat="1" ht="15.75">
      <c r="A528" s="63"/>
      <c r="I528" s="65"/>
      <c r="J528" s="65"/>
      <c r="K528" s="65"/>
      <c r="N528" s="61"/>
      <c r="O528" s="61"/>
    </row>
    <row r="529" spans="1:15" s="49" customFormat="1" ht="15.75">
      <c r="A529" s="63"/>
      <c r="I529" s="65"/>
      <c r="J529" s="65"/>
      <c r="K529" s="65"/>
      <c r="N529" s="61"/>
      <c r="O529" s="61"/>
    </row>
    <row r="530" spans="1:15" s="49" customFormat="1" ht="15.75">
      <c r="A530" s="63"/>
      <c r="I530" s="65"/>
      <c r="J530" s="65"/>
      <c r="K530" s="65"/>
      <c r="N530" s="61"/>
      <c r="O530" s="61"/>
    </row>
    <row r="531" spans="1:15" s="49" customFormat="1" ht="15.75">
      <c r="A531" s="63"/>
      <c r="I531" s="65"/>
      <c r="J531" s="65"/>
      <c r="K531" s="65"/>
      <c r="N531" s="61"/>
      <c r="O531" s="61"/>
    </row>
    <row r="532" spans="1:15" s="49" customFormat="1" ht="15.75">
      <c r="A532" s="63"/>
      <c r="I532" s="65"/>
      <c r="J532" s="65"/>
      <c r="K532" s="65"/>
      <c r="N532" s="61"/>
      <c r="O532" s="61"/>
    </row>
    <row r="533" spans="1:15" s="49" customFormat="1" ht="15.75">
      <c r="A533" s="63"/>
      <c r="I533" s="65"/>
      <c r="J533" s="65"/>
      <c r="K533" s="65"/>
      <c r="N533" s="61"/>
      <c r="O533" s="61"/>
    </row>
    <row r="534" spans="1:15" s="49" customFormat="1" ht="15.75">
      <c r="A534" s="63"/>
      <c r="I534" s="65"/>
      <c r="J534" s="65"/>
      <c r="K534" s="65"/>
      <c r="N534" s="61"/>
      <c r="O534" s="61"/>
    </row>
    <row r="535" spans="1:15" s="49" customFormat="1" ht="15.75">
      <c r="A535" s="63"/>
      <c r="I535" s="65"/>
      <c r="J535" s="65"/>
      <c r="K535" s="65"/>
      <c r="N535" s="61"/>
      <c r="O535" s="61"/>
    </row>
    <row r="536" spans="1:15" s="49" customFormat="1" ht="15.75">
      <c r="A536" s="63"/>
      <c r="I536" s="65"/>
      <c r="J536" s="65"/>
      <c r="K536" s="65"/>
      <c r="N536" s="61"/>
      <c r="O536" s="61"/>
    </row>
    <row r="537" spans="1:15" s="49" customFormat="1" ht="15.75">
      <c r="A537" s="63"/>
      <c r="I537" s="65"/>
      <c r="J537" s="65"/>
      <c r="K537" s="65"/>
      <c r="N537" s="61"/>
      <c r="O537" s="61"/>
    </row>
    <row r="538" spans="1:15" s="49" customFormat="1" ht="15.75">
      <c r="A538" s="63"/>
      <c r="I538" s="65"/>
      <c r="J538" s="65"/>
      <c r="K538" s="65"/>
      <c r="N538" s="61"/>
      <c r="O538" s="61"/>
    </row>
    <row r="539" spans="1:15" s="49" customFormat="1" ht="15.75">
      <c r="A539" s="63"/>
      <c r="I539" s="65"/>
      <c r="J539" s="65"/>
      <c r="K539" s="65"/>
      <c r="N539" s="61"/>
      <c r="O539" s="61"/>
    </row>
    <row r="540" spans="1:15" s="49" customFormat="1" ht="15.75">
      <c r="A540" s="63"/>
      <c r="I540" s="65"/>
      <c r="J540" s="65"/>
      <c r="K540" s="65"/>
      <c r="N540" s="61"/>
      <c r="O540" s="61"/>
    </row>
    <row r="541" spans="1:15" s="49" customFormat="1" ht="15.75">
      <c r="A541" s="63"/>
      <c r="I541" s="65"/>
      <c r="J541" s="65"/>
      <c r="K541" s="65"/>
      <c r="N541" s="61"/>
      <c r="O541" s="61"/>
    </row>
    <row r="542" spans="1:15" s="49" customFormat="1" ht="15.75">
      <c r="A542" s="63"/>
      <c r="I542" s="65"/>
      <c r="J542" s="65"/>
      <c r="K542" s="65"/>
      <c r="N542" s="61"/>
      <c r="O542" s="61"/>
    </row>
    <row r="543" spans="1:15" s="49" customFormat="1" ht="15.75">
      <c r="A543" s="63"/>
      <c r="I543" s="65"/>
      <c r="J543" s="65"/>
      <c r="K543" s="65"/>
      <c r="N543" s="61"/>
      <c r="O543" s="61"/>
    </row>
    <row r="544" spans="1:15" s="49" customFormat="1" ht="15.75">
      <c r="A544" s="63"/>
      <c r="I544" s="65"/>
      <c r="J544" s="65"/>
      <c r="K544" s="65"/>
      <c r="N544" s="61"/>
      <c r="O544" s="61"/>
    </row>
    <row r="545" spans="1:15" s="49" customFormat="1" ht="15.75">
      <c r="A545" s="63"/>
      <c r="I545" s="65"/>
      <c r="J545" s="65"/>
      <c r="K545" s="65"/>
      <c r="N545" s="61"/>
      <c r="O545" s="61"/>
    </row>
    <row r="546" spans="1:15" s="49" customFormat="1" ht="15.75">
      <c r="A546" s="63"/>
      <c r="I546" s="65"/>
      <c r="J546" s="65"/>
      <c r="K546" s="65"/>
      <c r="N546" s="61"/>
      <c r="O546" s="61"/>
    </row>
    <row r="547" spans="1:15" s="49" customFormat="1" ht="15.75">
      <c r="A547" s="63"/>
      <c r="I547" s="65"/>
      <c r="J547" s="65"/>
      <c r="K547" s="65"/>
      <c r="N547" s="61"/>
      <c r="O547" s="61"/>
    </row>
    <row r="548" spans="1:15" s="49" customFormat="1" ht="15.75">
      <c r="A548" s="63"/>
      <c r="I548" s="65"/>
      <c r="J548" s="65"/>
      <c r="K548" s="65"/>
      <c r="N548" s="61"/>
      <c r="O548" s="61"/>
    </row>
    <row r="549" spans="1:15" s="49" customFormat="1" ht="15.75">
      <c r="A549" s="63"/>
      <c r="I549" s="65"/>
      <c r="J549" s="65"/>
      <c r="K549" s="65"/>
      <c r="N549" s="61"/>
      <c r="O549" s="61"/>
    </row>
    <row r="550" spans="1:15" s="49" customFormat="1" ht="15.75">
      <c r="A550" s="63"/>
      <c r="I550" s="65"/>
      <c r="J550" s="65"/>
      <c r="K550" s="65"/>
      <c r="N550" s="61"/>
      <c r="O550" s="61"/>
    </row>
    <row r="551" spans="1:15" s="49" customFormat="1" ht="15.75">
      <c r="A551" s="63"/>
      <c r="I551" s="65"/>
      <c r="J551" s="65"/>
      <c r="K551" s="65"/>
      <c r="N551" s="61"/>
      <c r="O551" s="61"/>
    </row>
    <row r="552" spans="1:15" s="49" customFormat="1" ht="15.75">
      <c r="A552" s="63"/>
      <c r="I552" s="65"/>
      <c r="J552" s="65"/>
      <c r="K552" s="65"/>
      <c r="N552" s="61"/>
      <c r="O552" s="61"/>
    </row>
    <row r="553" spans="1:15" s="49" customFormat="1" ht="15.75">
      <c r="A553" s="63"/>
      <c r="I553" s="65"/>
      <c r="J553" s="65"/>
      <c r="K553" s="65"/>
      <c r="N553" s="61"/>
      <c r="O553" s="61"/>
    </row>
    <row r="554" spans="1:15" s="49" customFormat="1" ht="15.75">
      <c r="A554" s="63"/>
      <c r="I554" s="65"/>
      <c r="J554" s="65"/>
      <c r="K554" s="65"/>
      <c r="N554" s="61"/>
      <c r="O554" s="61"/>
    </row>
    <row r="555" spans="1:15" s="49" customFormat="1" ht="15.75">
      <c r="A555" s="63"/>
      <c r="I555" s="65"/>
      <c r="J555" s="65"/>
      <c r="K555" s="65"/>
      <c r="N555" s="61"/>
      <c r="O555" s="61"/>
    </row>
    <row r="556" spans="1:15" s="49" customFormat="1" ht="15.75">
      <c r="A556" s="63"/>
      <c r="I556" s="65"/>
      <c r="J556" s="65"/>
      <c r="K556" s="65"/>
      <c r="N556" s="61"/>
      <c r="O556" s="61"/>
    </row>
    <row r="557" spans="1:15" s="49" customFormat="1" ht="15.75">
      <c r="A557" s="63"/>
      <c r="I557" s="65"/>
      <c r="J557" s="65"/>
      <c r="K557" s="65"/>
      <c r="N557" s="61"/>
      <c r="O557" s="61"/>
    </row>
    <row r="558" spans="1:15" s="49" customFormat="1" ht="15.75">
      <c r="A558" s="63"/>
      <c r="I558" s="65"/>
      <c r="J558" s="65"/>
      <c r="K558" s="65"/>
      <c r="N558" s="61"/>
      <c r="O558" s="61"/>
    </row>
    <row r="559" spans="1:15" s="49" customFormat="1" ht="15.75">
      <c r="A559" s="63"/>
      <c r="I559" s="65"/>
      <c r="J559" s="65"/>
      <c r="K559" s="65"/>
      <c r="N559" s="61"/>
      <c r="O559" s="61"/>
    </row>
    <row r="560" spans="1:15" s="49" customFormat="1" ht="15.75">
      <c r="A560" s="63"/>
      <c r="I560" s="65"/>
      <c r="J560" s="65"/>
      <c r="K560" s="65"/>
      <c r="N560" s="61"/>
      <c r="O560" s="61"/>
    </row>
    <row r="561" spans="1:15" s="49" customFormat="1" ht="15.75">
      <c r="A561" s="63"/>
      <c r="I561" s="65"/>
      <c r="J561" s="65"/>
      <c r="K561" s="65"/>
      <c r="N561" s="61"/>
      <c r="O561" s="61"/>
    </row>
    <row r="562" spans="1:15" s="49" customFormat="1" ht="15.75">
      <c r="A562" s="63"/>
      <c r="I562" s="65"/>
      <c r="J562" s="65"/>
      <c r="K562" s="65"/>
      <c r="N562" s="61"/>
      <c r="O562" s="61"/>
    </row>
    <row r="563" spans="1:15" s="49" customFormat="1" ht="15.75">
      <c r="A563" s="63"/>
      <c r="I563" s="65"/>
      <c r="J563" s="65"/>
      <c r="K563" s="65"/>
      <c r="N563" s="61"/>
      <c r="O563" s="61"/>
    </row>
    <row r="564" spans="1:15" s="49" customFormat="1" ht="15.75">
      <c r="A564" s="63"/>
      <c r="I564" s="65"/>
      <c r="J564" s="65"/>
      <c r="K564" s="65"/>
      <c r="N564" s="61"/>
      <c r="O564" s="61"/>
    </row>
    <row r="565" spans="1:15" s="49" customFormat="1" ht="15.75">
      <c r="A565" s="63"/>
      <c r="I565" s="65"/>
      <c r="J565" s="65"/>
      <c r="K565" s="65"/>
      <c r="N565" s="61"/>
      <c r="O565" s="61"/>
    </row>
    <row r="566" spans="1:15" s="49" customFormat="1" ht="15.75">
      <c r="A566" s="63"/>
      <c r="I566" s="65"/>
      <c r="J566" s="65"/>
      <c r="K566" s="65"/>
      <c r="N566" s="61"/>
      <c r="O566" s="61"/>
    </row>
    <row r="567" spans="1:15" s="49" customFormat="1" ht="15.75">
      <c r="A567" s="63"/>
      <c r="I567" s="65"/>
      <c r="J567" s="65"/>
      <c r="K567" s="65"/>
      <c r="N567" s="61"/>
      <c r="O567" s="61"/>
    </row>
    <row r="568" spans="1:15" s="49" customFormat="1" ht="15.75">
      <c r="A568" s="63"/>
      <c r="I568" s="65"/>
      <c r="J568" s="65"/>
      <c r="K568" s="65"/>
      <c r="N568" s="61"/>
      <c r="O568" s="61"/>
    </row>
    <row r="569" spans="1:15" s="49" customFormat="1" ht="15.75">
      <c r="A569" s="63"/>
      <c r="I569" s="65"/>
      <c r="J569" s="65"/>
      <c r="K569" s="65"/>
      <c r="N569" s="61"/>
      <c r="O569" s="61"/>
    </row>
    <row r="570" spans="1:15" s="49" customFormat="1" ht="15.75">
      <c r="A570" s="63"/>
      <c r="I570" s="65"/>
      <c r="J570" s="65"/>
      <c r="K570" s="65"/>
      <c r="N570" s="61"/>
      <c r="O570" s="61"/>
    </row>
    <row r="571" spans="1:15" s="49" customFormat="1" ht="15.75">
      <c r="A571" s="63"/>
      <c r="I571" s="65"/>
      <c r="J571" s="65"/>
      <c r="K571" s="65"/>
      <c r="N571" s="61"/>
      <c r="O571" s="61"/>
    </row>
    <row r="572" spans="1:15" s="49" customFormat="1" ht="15.75">
      <c r="A572" s="63"/>
      <c r="I572" s="65"/>
      <c r="J572" s="65"/>
      <c r="K572" s="65"/>
      <c r="N572" s="61"/>
      <c r="O572" s="61"/>
    </row>
    <row r="573" spans="1:15" s="49" customFormat="1" ht="15.75">
      <c r="A573" s="63"/>
      <c r="I573" s="65"/>
      <c r="J573" s="65"/>
      <c r="K573" s="65"/>
      <c r="N573" s="61"/>
      <c r="O573" s="61"/>
    </row>
    <row r="574" spans="1:15" s="49" customFormat="1" ht="15.75">
      <c r="A574" s="63"/>
      <c r="I574" s="65"/>
      <c r="J574" s="65"/>
      <c r="K574" s="65"/>
      <c r="N574" s="61"/>
      <c r="O574" s="61"/>
    </row>
    <row r="575" spans="1:15" s="49" customFormat="1" ht="15.75">
      <c r="A575" s="63"/>
      <c r="I575" s="65"/>
      <c r="J575" s="65"/>
      <c r="K575" s="65"/>
      <c r="N575" s="61"/>
      <c r="O575" s="61"/>
    </row>
    <row r="576" spans="1:15" s="49" customFormat="1" ht="15.75">
      <c r="A576" s="63"/>
      <c r="I576" s="65"/>
      <c r="J576" s="65"/>
      <c r="K576" s="65"/>
      <c r="N576" s="61"/>
      <c r="O576" s="61"/>
    </row>
    <row r="577" spans="1:15" s="49" customFormat="1" ht="15.75">
      <c r="A577" s="63"/>
      <c r="I577" s="65"/>
      <c r="J577" s="65"/>
      <c r="K577" s="65"/>
      <c r="N577" s="61"/>
      <c r="O577" s="61"/>
    </row>
    <row r="578" spans="1:15" s="49" customFormat="1" ht="15.75">
      <c r="A578" s="63"/>
      <c r="I578" s="65"/>
      <c r="J578" s="65"/>
      <c r="K578" s="65"/>
      <c r="N578" s="61"/>
      <c r="O578" s="61"/>
    </row>
    <row r="579" spans="1:15" s="49" customFormat="1" ht="15.75">
      <c r="A579" s="63"/>
      <c r="I579" s="65"/>
      <c r="J579" s="65"/>
      <c r="K579" s="65"/>
      <c r="N579" s="61"/>
      <c r="O579" s="61"/>
    </row>
    <row r="580" spans="1:15" s="49" customFormat="1" ht="15.75">
      <c r="A580" s="63"/>
      <c r="I580" s="65"/>
      <c r="J580" s="65"/>
      <c r="K580" s="65"/>
      <c r="N580" s="61"/>
      <c r="O580" s="61"/>
    </row>
    <row r="581" spans="1:15" s="49" customFormat="1" ht="15.75">
      <c r="A581" s="63"/>
      <c r="I581" s="65"/>
      <c r="J581" s="65"/>
      <c r="K581" s="65"/>
      <c r="N581" s="61"/>
      <c r="O581" s="61"/>
    </row>
    <row r="582" spans="1:15" s="49" customFormat="1" ht="15.75">
      <c r="A582" s="63"/>
      <c r="I582" s="65"/>
      <c r="J582" s="65"/>
      <c r="K582" s="65"/>
      <c r="N582" s="61"/>
      <c r="O582" s="61"/>
    </row>
    <row r="583" spans="1:15" s="49" customFormat="1" ht="15.75">
      <c r="A583" s="63"/>
      <c r="I583" s="65"/>
      <c r="J583" s="65"/>
      <c r="K583" s="65"/>
      <c r="N583" s="61"/>
      <c r="O583" s="61"/>
    </row>
    <row r="584" spans="1:15" s="49" customFormat="1" ht="15.75">
      <c r="A584" s="63"/>
      <c r="I584" s="65"/>
      <c r="J584" s="65"/>
      <c r="K584" s="65"/>
      <c r="N584" s="61"/>
      <c r="O584" s="61"/>
    </row>
    <row r="585" spans="1:15" s="49" customFormat="1" ht="15.75">
      <c r="A585" s="63"/>
      <c r="I585" s="65"/>
      <c r="J585" s="65"/>
      <c r="K585" s="65"/>
      <c r="N585" s="61"/>
      <c r="O585" s="61"/>
    </row>
    <row r="586" spans="1:15" s="49" customFormat="1" ht="15.75">
      <c r="A586" s="63"/>
      <c r="I586" s="65"/>
      <c r="J586" s="65"/>
      <c r="K586" s="65"/>
      <c r="N586" s="61"/>
      <c r="O586" s="61"/>
    </row>
    <row r="587" spans="1:15" s="49" customFormat="1" ht="15.75">
      <c r="A587" s="63"/>
      <c r="I587" s="65"/>
      <c r="J587" s="65"/>
      <c r="K587" s="65"/>
      <c r="N587" s="61"/>
      <c r="O587" s="61"/>
    </row>
    <row r="588" spans="1:15" s="49" customFormat="1" ht="15.75">
      <c r="A588" s="63"/>
      <c r="I588" s="65"/>
      <c r="J588" s="65"/>
      <c r="K588" s="65"/>
      <c r="N588" s="61"/>
      <c r="O588" s="61"/>
    </row>
    <row r="589" spans="1:15" s="49" customFormat="1" ht="15.75">
      <c r="A589" s="63"/>
      <c r="I589" s="65"/>
      <c r="J589" s="65"/>
      <c r="K589" s="65"/>
      <c r="N589" s="61"/>
      <c r="O589" s="61"/>
    </row>
    <row r="590" spans="1:15" s="49" customFormat="1" ht="15.75">
      <c r="A590" s="63"/>
      <c r="I590" s="65"/>
      <c r="J590" s="65"/>
      <c r="K590" s="65"/>
      <c r="N590" s="61"/>
      <c r="O590" s="61"/>
    </row>
    <row r="591" spans="1:15" s="49" customFormat="1" ht="15.75">
      <c r="A591" s="63"/>
      <c r="I591" s="65"/>
      <c r="J591" s="65"/>
      <c r="K591" s="65"/>
      <c r="N591" s="61"/>
      <c r="O591" s="61"/>
    </row>
    <row r="592" spans="1:15" s="49" customFormat="1" ht="15.75">
      <c r="A592" s="63"/>
      <c r="I592" s="65"/>
      <c r="J592" s="65"/>
      <c r="K592" s="65"/>
      <c r="N592" s="61"/>
      <c r="O592" s="61"/>
    </row>
    <row r="593" spans="1:15" s="49" customFormat="1" ht="15.75">
      <c r="A593" s="63"/>
      <c r="I593" s="65"/>
      <c r="J593" s="65"/>
      <c r="K593" s="65"/>
      <c r="N593" s="61"/>
      <c r="O593" s="61"/>
    </row>
    <row r="594" spans="1:15" s="49" customFormat="1" ht="15.75">
      <c r="A594" s="63"/>
      <c r="I594" s="65"/>
      <c r="J594" s="65"/>
      <c r="K594" s="65"/>
      <c r="N594" s="61"/>
      <c r="O594" s="61"/>
    </row>
    <row r="595" spans="1:15" s="49" customFormat="1" ht="15.75">
      <c r="A595" s="63"/>
      <c r="I595" s="65"/>
      <c r="J595" s="65"/>
      <c r="K595" s="65"/>
      <c r="N595" s="61"/>
      <c r="O595" s="61"/>
    </row>
    <row r="596" spans="1:15" s="49" customFormat="1" ht="15.75">
      <c r="A596" s="63"/>
      <c r="I596" s="65"/>
      <c r="J596" s="65"/>
      <c r="K596" s="65"/>
      <c r="N596" s="61"/>
      <c r="O596" s="61"/>
    </row>
    <row r="597" spans="1:15" s="49" customFormat="1" ht="15.75">
      <c r="A597" s="63"/>
      <c r="I597" s="65"/>
      <c r="J597" s="65"/>
      <c r="K597" s="65"/>
      <c r="N597" s="61"/>
      <c r="O597" s="61"/>
    </row>
    <row r="598" spans="1:15" s="49" customFormat="1" ht="15.75">
      <c r="A598" s="63"/>
      <c r="I598" s="65"/>
      <c r="J598" s="65"/>
      <c r="K598" s="65"/>
      <c r="N598" s="61"/>
      <c r="O598" s="61"/>
    </row>
    <row r="599" spans="1:15" s="49" customFormat="1" ht="15.75">
      <c r="A599" s="63"/>
      <c r="I599" s="65"/>
      <c r="J599" s="65"/>
      <c r="K599" s="65"/>
      <c r="N599" s="61"/>
      <c r="O599" s="61"/>
    </row>
    <row r="600" spans="1:15" s="49" customFormat="1" ht="15.75">
      <c r="A600" s="63"/>
      <c r="I600" s="65"/>
      <c r="J600" s="65"/>
      <c r="K600" s="65"/>
      <c r="N600" s="61"/>
      <c r="O600" s="61"/>
    </row>
    <row r="601" spans="1:15" s="49" customFormat="1" ht="15.75">
      <c r="A601" s="63"/>
      <c r="I601" s="65"/>
      <c r="J601" s="65"/>
      <c r="K601" s="65"/>
      <c r="N601" s="61"/>
      <c r="O601" s="61"/>
    </row>
    <row r="602" spans="1:15" s="49" customFormat="1" ht="15.75">
      <c r="A602" s="63"/>
      <c r="I602" s="65"/>
      <c r="J602" s="65"/>
      <c r="K602" s="65"/>
      <c r="N602" s="61"/>
      <c r="O602" s="61"/>
    </row>
    <row r="603" spans="1:15" s="49" customFormat="1" ht="15.75">
      <c r="A603" s="63"/>
      <c r="I603" s="65"/>
      <c r="J603" s="65"/>
      <c r="K603" s="65"/>
      <c r="N603" s="61"/>
      <c r="O603" s="61"/>
    </row>
    <row r="604" spans="1:15" s="49" customFormat="1" ht="15.75">
      <c r="A604" s="63"/>
      <c r="I604" s="65"/>
      <c r="J604" s="65"/>
      <c r="K604" s="65"/>
      <c r="N604" s="61"/>
      <c r="O604" s="61"/>
    </row>
    <row r="605" spans="1:15" s="49" customFormat="1" ht="15.75">
      <c r="A605" s="63"/>
      <c r="I605" s="65"/>
      <c r="J605" s="65"/>
      <c r="K605" s="65"/>
      <c r="N605" s="61"/>
      <c r="O605" s="61"/>
    </row>
    <row r="606" spans="1:15" s="49" customFormat="1" ht="15.75">
      <c r="A606" s="63"/>
      <c r="I606" s="65"/>
      <c r="J606" s="65"/>
      <c r="K606" s="65"/>
      <c r="N606" s="61"/>
      <c r="O606" s="61"/>
    </row>
    <row r="607" spans="1:15" s="49" customFormat="1" ht="15.75">
      <c r="A607" s="63"/>
      <c r="I607" s="65"/>
      <c r="J607" s="65"/>
      <c r="K607" s="65"/>
      <c r="N607" s="61"/>
      <c r="O607" s="61"/>
    </row>
    <row r="608" spans="1:15" s="49" customFormat="1" ht="15.75">
      <c r="A608" s="63"/>
      <c r="I608" s="65"/>
      <c r="J608" s="65"/>
      <c r="K608" s="65"/>
      <c r="N608" s="61"/>
      <c r="O608" s="61"/>
    </row>
    <row r="609" spans="1:15" s="49" customFormat="1" ht="15.75">
      <c r="A609" s="63"/>
      <c r="I609" s="65"/>
      <c r="J609" s="65"/>
      <c r="K609" s="65"/>
      <c r="N609" s="61"/>
      <c r="O609" s="61"/>
    </row>
    <row r="610" spans="1:15" s="49" customFormat="1" ht="15.75">
      <c r="A610" s="63"/>
      <c r="I610" s="65"/>
      <c r="J610" s="65"/>
      <c r="K610" s="65"/>
      <c r="N610" s="61"/>
      <c r="O610" s="61"/>
    </row>
    <row r="611" spans="1:15" s="49" customFormat="1" ht="15.75">
      <c r="A611" s="63"/>
      <c r="I611" s="65"/>
      <c r="J611" s="65"/>
      <c r="K611" s="65"/>
      <c r="N611" s="61"/>
      <c r="O611" s="61"/>
    </row>
    <row r="612" spans="1:15" s="49" customFormat="1" ht="15.75">
      <c r="A612" s="63"/>
      <c r="I612" s="65"/>
      <c r="J612" s="65"/>
      <c r="K612" s="65"/>
      <c r="N612" s="61"/>
      <c r="O612" s="61"/>
    </row>
    <row r="613" spans="1:15" s="49" customFormat="1" ht="15.75">
      <c r="A613" s="63"/>
      <c r="I613" s="65"/>
      <c r="J613" s="65"/>
      <c r="K613" s="65"/>
      <c r="N613" s="61"/>
      <c r="O613" s="61"/>
    </row>
    <row r="614" spans="1:15" s="49" customFormat="1" ht="15.75">
      <c r="A614" s="63"/>
      <c r="I614" s="65"/>
      <c r="J614" s="65"/>
      <c r="K614" s="65"/>
      <c r="N614" s="61"/>
      <c r="O614" s="61"/>
    </row>
    <row r="615" spans="1:15" s="49" customFormat="1" ht="15.75">
      <c r="A615" s="63"/>
      <c r="I615" s="65"/>
      <c r="J615" s="65"/>
      <c r="K615" s="65"/>
      <c r="N615" s="61"/>
      <c r="O615" s="61"/>
    </row>
    <row r="616" spans="1:15" s="49" customFormat="1" ht="15.75">
      <c r="A616" s="63"/>
      <c r="I616" s="65"/>
      <c r="J616" s="65"/>
      <c r="K616" s="65"/>
      <c r="N616" s="61"/>
      <c r="O616" s="61"/>
    </row>
    <row r="617" spans="1:15" s="49" customFormat="1" ht="15.75">
      <c r="A617" s="63"/>
      <c r="I617" s="65"/>
      <c r="J617" s="65"/>
      <c r="K617" s="65"/>
      <c r="N617" s="61"/>
      <c r="O617" s="61"/>
    </row>
    <row r="618" spans="1:15" s="49" customFormat="1" ht="15.75">
      <c r="A618" s="63"/>
      <c r="I618" s="65"/>
      <c r="J618" s="65"/>
      <c r="K618" s="65"/>
      <c r="N618" s="61"/>
      <c r="O618" s="61"/>
    </row>
    <row r="619" spans="1:15" s="49" customFormat="1" ht="15.75">
      <c r="A619" s="63"/>
      <c r="I619" s="65"/>
      <c r="J619" s="65"/>
      <c r="K619" s="65"/>
      <c r="N619" s="61"/>
      <c r="O619" s="61"/>
    </row>
    <row r="620" spans="1:15" s="49" customFormat="1" ht="15.75">
      <c r="A620" s="63"/>
      <c r="I620" s="65"/>
      <c r="J620" s="65"/>
      <c r="K620" s="65"/>
      <c r="N620" s="61"/>
      <c r="O620" s="61"/>
    </row>
    <row r="621" spans="1:15" s="49" customFormat="1" ht="15.75">
      <c r="A621" s="63"/>
      <c r="I621" s="65"/>
      <c r="J621" s="65"/>
      <c r="K621" s="65"/>
      <c r="N621" s="61"/>
      <c r="O621" s="61"/>
    </row>
    <row r="622" spans="1:15" s="49" customFormat="1" ht="15.75">
      <c r="A622" s="63"/>
      <c r="I622" s="65"/>
      <c r="J622" s="65"/>
      <c r="K622" s="65"/>
      <c r="N622" s="61"/>
      <c r="O622" s="61"/>
    </row>
    <row r="623" spans="1:15" s="49" customFormat="1" ht="15.75">
      <c r="A623" s="63"/>
      <c r="I623" s="65"/>
      <c r="J623" s="65"/>
      <c r="K623" s="65"/>
      <c r="N623" s="61"/>
      <c r="O623" s="61"/>
    </row>
    <row r="624" spans="1:15" s="49" customFormat="1" ht="15.75">
      <c r="A624" s="63"/>
      <c r="I624" s="65"/>
      <c r="J624" s="65"/>
      <c r="K624" s="65"/>
      <c r="N624" s="61"/>
      <c r="O624" s="61"/>
    </row>
    <row r="625" spans="1:15" s="49" customFormat="1" ht="15.75">
      <c r="A625" s="63"/>
      <c r="I625" s="65"/>
      <c r="J625" s="65"/>
      <c r="K625" s="65"/>
      <c r="N625" s="61"/>
      <c r="O625" s="61"/>
    </row>
    <row r="626" spans="1:15" s="49" customFormat="1" ht="15.75">
      <c r="A626" s="63"/>
      <c r="I626" s="65"/>
      <c r="J626" s="65"/>
      <c r="K626" s="65"/>
      <c r="N626" s="61"/>
      <c r="O626" s="61"/>
    </row>
    <row r="627" spans="1:15" s="49" customFormat="1" ht="15.75">
      <c r="A627" s="63"/>
      <c r="I627" s="65"/>
      <c r="J627" s="65"/>
      <c r="K627" s="65"/>
      <c r="N627" s="61"/>
      <c r="O627" s="61"/>
    </row>
    <row r="628" spans="1:15" s="49" customFormat="1" ht="15.75">
      <c r="A628" s="63"/>
      <c r="I628" s="65"/>
      <c r="J628" s="65"/>
      <c r="K628" s="65"/>
      <c r="N628" s="61"/>
      <c r="O628" s="61"/>
    </row>
    <row r="629" spans="1:15" s="49" customFormat="1" ht="15.75">
      <c r="A629" s="63"/>
      <c r="I629" s="65"/>
      <c r="J629" s="65"/>
      <c r="K629" s="65"/>
      <c r="N629" s="61"/>
      <c r="O629" s="61"/>
    </row>
    <row r="630" spans="1:15" s="49" customFormat="1" ht="15.75">
      <c r="A630" s="63"/>
      <c r="I630" s="65"/>
      <c r="J630" s="65"/>
      <c r="K630" s="65"/>
      <c r="N630" s="61"/>
      <c r="O630" s="61"/>
    </row>
    <row r="631" spans="1:15" s="49" customFormat="1" ht="15.75">
      <c r="A631" s="63"/>
      <c r="I631" s="65"/>
      <c r="J631" s="65"/>
      <c r="K631" s="65"/>
      <c r="N631" s="61"/>
      <c r="O631" s="61"/>
    </row>
    <row r="632" spans="1:15" s="49" customFormat="1" ht="15.75">
      <c r="A632" s="63"/>
      <c r="I632" s="65"/>
      <c r="J632" s="65"/>
      <c r="K632" s="65"/>
      <c r="N632" s="61"/>
      <c r="O632" s="61"/>
    </row>
    <row r="633" spans="1:15" s="49" customFormat="1" ht="15.75">
      <c r="A633" s="63"/>
      <c r="I633" s="65"/>
      <c r="J633" s="65"/>
      <c r="K633" s="65"/>
      <c r="N633" s="61"/>
      <c r="O633" s="61"/>
    </row>
    <row r="634" spans="1:15" s="49" customFormat="1" ht="15.75">
      <c r="A634" s="63"/>
      <c r="I634" s="65"/>
      <c r="J634" s="65"/>
      <c r="K634" s="65"/>
      <c r="N634" s="61"/>
      <c r="O634" s="61"/>
    </row>
    <row r="635" spans="1:15" s="49" customFormat="1" ht="15.75">
      <c r="A635" s="63"/>
      <c r="I635" s="65"/>
      <c r="J635" s="65"/>
      <c r="K635" s="65"/>
      <c r="N635" s="61"/>
      <c r="O635" s="61"/>
    </row>
    <row r="636" spans="1:15" s="49" customFormat="1" ht="15.75">
      <c r="A636" s="63"/>
      <c r="I636" s="65"/>
      <c r="J636" s="65"/>
      <c r="K636" s="65"/>
      <c r="N636" s="61"/>
      <c r="O636" s="61"/>
    </row>
    <row r="637" spans="1:15" s="49" customFormat="1" ht="15.75">
      <c r="A637" s="63"/>
      <c r="I637" s="65"/>
      <c r="J637" s="65"/>
      <c r="K637" s="65"/>
      <c r="N637" s="61"/>
      <c r="O637" s="61"/>
    </row>
    <row r="638" spans="1:15" s="49" customFormat="1" ht="15.75">
      <c r="A638" s="63"/>
      <c r="I638" s="65"/>
      <c r="J638" s="65"/>
      <c r="K638" s="65"/>
      <c r="N638" s="61"/>
      <c r="O638" s="61"/>
    </row>
    <row r="639" spans="1:15" s="49" customFormat="1" ht="15.75">
      <c r="A639" s="63"/>
      <c r="I639" s="65"/>
      <c r="J639" s="65"/>
      <c r="K639" s="65"/>
      <c r="N639" s="61"/>
      <c r="O639" s="61"/>
    </row>
    <row r="640" spans="1:15" s="49" customFormat="1" ht="15.75">
      <c r="A640" s="63"/>
      <c r="I640" s="65"/>
      <c r="J640" s="65"/>
      <c r="K640" s="65"/>
      <c r="N640" s="61"/>
      <c r="O640" s="61"/>
    </row>
    <row r="641" spans="1:15" s="49" customFormat="1" ht="15.75">
      <c r="A641" s="63"/>
      <c r="I641" s="65"/>
      <c r="J641" s="65"/>
      <c r="K641" s="65"/>
      <c r="N641" s="61"/>
      <c r="O641" s="61"/>
    </row>
    <row r="642" spans="1:15" s="49" customFormat="1" ht="15.75">
      <c r="A642" s="63"/>
      <c r="I642" s="65"/>
      <c r="J642" s="65"/>
      <c r="K642" s="65"/>
      <c r="N642" s="61"/>
      <c r="O642" s="61"/>
    </row>
    <row r="643" spans="1:15" s="49" customFormat="1" ht="15.75">
      <c r="A643" s="63"/>
      <c r="I643" s="65"/>
      <c r="J643" s="65"/>
      <c r="K643" s="65"/>
      <c r="N643" s="61"/>
      <c r="O643" s="61"/>
    </row>
    <row r="644" spans="1:15" s="49" customFormat="1" ht="15.75">
      <c r="A644" s="63"/>
      <c r="I644" s="65"/>
      <c r="J644" s="65"/>
      <c r="K644" s="65"/>
      <c r="N644" s="61"/>
      <c r="O644" s="61"/>
    </row>
    <row r="645" spans="1:15" s="49" customFormat="1" ht="15.75">
      <c r="A645" s="63"/>
      <c r="I645" s="65"/>
      <c r="J645" s="65"/>
      <c r="K645" s="65"/>
      <c r="N645" s="61"/>
      <c r="O645" s="61"/>
    </row>
    <row r="646" spans="1:15" s="49" customFormat="1" ht="15.75">
      <c r="A646" s="63"/>
      <c r="I646" s="65"/>
      <c r="J646" s="65"/>
      <c r="K646" s="65"/>
      <c r="N646" s="61"/>
      <c r="O646" s="61"/>
    </row>
    <row r="647" spans="1:15" s="49" customFormat="1" ht="15.75">
      <c r="A647" s="63"/>
      <c r="I647" s="65"/>
      <c r="J647" s="65"/>
      <c r="K647" s="65"/>
      <c r="N647" s="61"/>
      <c r="O647" s="61"/>
    </row>
    <row r="648" spans="1:15" s="49" customFormat="1" ht="15.75">
      <c r="A648" s="63"/>
      <c r="I648" s="65"/>
      <c r="J648" s="65"/>
      <c r="K648" s="65"/>
      <c r="N648" s="61"/>
      <c r="O648" s="61"/>
    </row>
    <row r="649" spans="1:15" s="49" customFormat="1" ht="15.75">
      <c r="A649" s="63"/>
      <c r="I649" s="65"/>
      <c r="J649" s="65"/>
      <c r="K649" s="65"/>
      <c r="N649" s="61"/>
      <c r="O649" s="61"/>
    </row>
    <row r="650" spans="1:15" s="49" customFormat="1" ht="15.75">
      <c r="A650" s="63"/>
      <c r="I650" s="65"/>
      <c r="J650" s="65"/>
      <c r="K650" s="65"/>
      <c r="N650" s="61"/>
      <c r="O650" s="61"/>
    </row>
    <row r="651" spans="1:15" s="49" customFormat="1" ht="15.75">
      <c r="A651" s="63"/>
      <c r="I651" s="65"/>
      <c r="J651" s="65"/>
      <c r="K651" s="65"/>
      <c r="N651" s="61"/>
      <c r="O651" s="61"/>
    </row>
    <row r="652" spans="1:15" s="49" customFormat="1" ht="15.75">
      <c r="A652" s="63"/>
      <c r="I652" s="65"/>
      <c r="J652" s="65"/>
      <c r="K652" s="65"/>
      <c r="N652" s="61"/>
      <c r="O652" s="61"/>
    </row>
    <row r="653" spans="1:15" s="49" customFormat="1" ht="15.75">
      <c r="A653" s="63"/>
      <c r="I653" s="65"/>
      <c r="J653" s="65"/>
      <c r="K653" s="65"/>
      <c r="N653" s="61"/>
      <c r="O653" s="61"/>
    </row>
    <row r="654" spans="1:15" s="49" customFormat="1" ht="15.75">
      <c r="A654" s="63"/>
      <c r="I654" s="65"/>
      <c r="J654" s="65"/>
      <c r="K654" s="65"/>
      <c r="N654" s="61"/>
      <c r="O654" s="61"/>
    </row>
    <row r="655" spans="1:15" s="49" customFormat="1" ht="15.75">
      <c r="A655" s="63"/>
      <c r="I655" s="65"/>
      <c r="J655" s="65"/>
      <c r="K655" s="65"/>
      <c r="N655" s="61"/>
      <c r="O655" s="61"/>
    </row>
    <row r="656" spans="1:15" s="49" customFormat="1" ht="15.75">
      <c r="A656" s="63"/>
      <c r="I656" s="65"/>
      <c r="J656" s="65"/>
      <c r="K656" s="65"/>
      <c r="N656" s="61"/>
      <c r="O656" s="61"/>
    </row>
    <row r="657" spans="1:15" s="49" customFormat="1" ht="15.75">
      <c r="A657" s="63"/>
      <c r="I657" s="65"/>
      <c r="J657" s="65"/>
      <c r="K657" s="65"/>
      <c r="N657" s="61"/>
      <c r="O657" s="61"/>
    </row>
    <row r="658" spans="1:15" s="49" customFormat="1" ht="15.75">
      <c r="A658" s="63"/>
      <c r="I658" s="65"/>
      <c r="J658" s="65"/>
      <c r="K658" s="65"/>
      <c r="N658" s="61"/>
      <c r="O658" s="61"/>
    </row>
    <row r="659" spans="1:15" s="49" customFormat="1" ht="15.75">
      <c r="A659" s="63"/>
      <c r="I659" s="65"/>
      <c r="J659" s="65"/>
      <c r="K659" s="65"/>
      <c r="N659" s="61"/>
      <c r="O659" s="61"/>
    </row>
    <row r="660" spans="1:15" s="49" customFormat="1" ht="15.75">
      <c r="A660" s="63"/>
      <c r="I660" s="65"/>
      <c r="J660" s="65"/>
      <c r="K660" s="65"/>
      <c r="N660" s="61"/>
      <c r="O660" s="61"/>
    </row>
    <row r="661" spans="1:15" s="49" customFormat="1" ht="15.75">
      <c r="A661" s="63"/>
      <c r="I661" s="65"/>
      <c r="J661" s="65"/>
      <c r="K661" s="65"/>
      <c r="N661" s="61"/>
      <c r="O661" s="61"/>
    </row>
    <row r="662" spans="1:15" s="49" customFormat="1" ht="15.75">
      <c r="A662" s="63"/>
      <c r="I662" s="65"/>
      <c r="J662" s="65"/>
      <c r="K662" s="65"/>
      <c r="N662" s="61"/>
      <c r="O662" s="61"/>
    </row>
    <row r="663" spans="1:15" s="49" customFormat="1" ht="15.75">
      <c r="A663" s="63"/>
      <c r="I663" s="65"/>
      <c r="J663" s="65"/>
      <c r="K663" s="65"/>
      <c r="N663" s="61"/>
      <c r="O663" s="61"/>
    </row>
    <row r="664" spans="1:15" s="49" customFormat="1" ht="15.75">
      <c r="A664" s="63"/>
      <c r="I664" s="65"/>
      <c r="J664" s="65"/>
      <c r="K664" s="65"/>
      <c r="N664" s="61"/>
      <c r="O664" s="61"/>
    </row>
    <row r="665" spans="1:15" s="49" customFormat="1" ht="15.75">
      <c r="A665" s="63"/>
      <c r="I665" s="65"/>
      <c r="J665" s="65"/>
      <c r="K665" s="65"/>
      <c r="N665" s="61"/>
      <c r="O665" s="61"/>
    </row>
    <row r="666" spans="1:15" s="49" customFormat="1" ht="15.75">
      <c r="A666" s="63"/>
      <c r="I666" s="65"/>
      <c r="J666" s="65"/>
      <c r="K666" s="65"/>
      <c r="N666" s="61"/>
      <c r="O666" s="61"/>
    </row>
    <row r="667" spans="1:15" s="49" customFormat="1" ht="15.75">
      <c r="A667" s="63"/>
      <c r="I667" s="65"/>
      <c r="J667" s="65"/>
      <c r="K667" s="65"/>
      <c r="N667" s="61"/>
      <c r="O667" s="61"/>
    </row>
    <row r="668" spans="1:15" s="49" customFormat="1" ht="15.75">
      <c r="A668" s="63"/>
      <c r="I668" s="65"/>
      <c r="J668" s="65"/>
      <c r="K668" s="65"/>
      <c r="N668" s="61"/>
      <c r="O668" s="61"/>
    </row>
    <row r="669" spans="1:15" s="49" customFormat="1" ht="15.75">
      <c r="A669" s="63"/>
      <c r="I669" s="65"/>
      <c r="J669" s="65"/>
      <c r="K669" s="65"/>
      <c r="N669" s="61"/>
      <c r="O669" s="61"/>
    </row>
    <row r="670" spans="1:15" s="49" customFormat="1" ht="15.75">
      <c r="A670" s="63"/>
      <c r="I670" s="65"/>
      <c r="J670" s="65"/>
      <c r="K670" s="65"/>
      <c r="N670" s="61"/>
      <c r="O670" s="61"/>
    </row>
    <row r="671" spans="1:15" s="49" customFormat="1" ht="15.75">
      <c r="A671" s="63"/>
      <c r="I671" s="65"/>
      <c r="J671" s="65"/>
      <c r="K671" s="65"/>
      <c r="N671" s="61"/>
      <c r="O671" s="61"/>
    </row>
    <row r="672" spans="1:15" s="49" customFormat="1" ht="15.75">
      <c r="A672" s="63"/>
      <c r="I672" s="65"/>
      <c r="J672" s="65"/>
      <c r="K672" s="65"/>
      <c r="N672" s="61"/>
      <c r="O672" s="61"/>
    </row>
    <row r="673" spans="1:15" s="49" customFormat="1" ht="15.75">
      <c r="A673" s="63"/>
      <c r="I673" s="65"/>
      <c r="J673" s="65"/>
      <c r="K673" s="65"/>
      <c r="N673" s="61"/>
      <c r="O673" s="61"/>
    </row>
    <row r="674" spans="1:15" s="49" customFormat="1" ht="15.75">
      <c r="A674" s="63"/>
      <c r="I674" s="65"/>
      <c r="J674" s="65"/>
      <c r="K674" s="65"/>
      <c r="N674" s="61"/>
      <c r="O674" s="61"/>
    </row>
    <row r="675" spans="1:15" s="49" customFormat="1" ht="15.75">
      <c r="A675" s="63"/>
      <c r="I675" s="65"/>
      <c r="J675" s="65"/>
      <c r="K675" s="65"/>
      <c r="N675" s="61"/>
      <c r="O675" s="61"/>
    </row>
    <row r="676" spans="1:15" s="49" customFormat="1" ht="15.75">
      <c r="A676" s="63"/>
      <c r="I676" s="65"/>
      <c r="J676" s="65"/>
      <c r="K676" s="65"/>
      <c r="N676" s="61"/>
      <c r="O676" s="61"/>
    </row>
    <row r="677" spans="1:15" s="49" customFormat="1" ht="15.75">
      <c r="A677" s="63"/>
      <c r="I677" s="65"/>
      <c r="J677" s="65"/>
      <c r="K677" s="65"/>
      <c r="N677" s="61"/>
      <c r="O677" s="61"/>
    </row>
    <row r="678" spans="1:15" s="49" customFormat="1" ht="15.75">
      <c r="A678" s="63"/>
      <c r="I678" s="65"/>
      <c r="J678" s="65"/>
      <c r="K678" s="65"/>
      <c r="N678" s="61"/>
      <c r="O678" s="61"/>
    </row>
    <row r="679" spans="1:15" s="49" customFormat="1" ht="15.75">
      <c r="A679" s="63"/>
      <c r="I679" s="65"/>
      <c r="J679" s="65"/>
      <c r="K679" s="65"/>
      <c r="N679" s="61"/>
      <c r="O679" s="61"/>
    </row>
    <row r="680" spans="1:15" s="49" customFormat="1" ht="15.75">
      <c r="A680" s="63"/>
      <c r="I680" s="65"/>
      <c r="J680" s="65"/>
      <c r="K680" s="65"/>
      <c r="N680" s="61"/>
      <c r="O680" s="61"/>
    </row>
    <row r="681" spans="1:15" s="49" customFormat="1" ht="15.75">
      <c r="A681" s="63"/>
      <c r="I681" s="65"/>
      <c r="J681" s="65"/>
      <c r="K681" s="65"/>
      <c r="N681" s="61"/>
      <c r="O681" s="61"/>
    </row>
    <row r="682" spans="1:15" s="49" customFormat="1" ht="15.75">
      <c r="A682" s="63"/>
      <c r="I682" s="65"/>
      <c r="J682" s="65"/>
      <c r="K682" s="65"/>
      <c r="N682" s="61"/>
      <c r="O682" s="61"/>
    </row>
    <row r="683" spans="1:15" s="49" customFormat="1" ht="15.75">
      <c r="A683" s="63"/>
      <c r="I683" s="65"/>
      <c r="J683" s="65"/>
      <c r="K683" s="65"/>
      <c r="N683" s="61"/>
      <c r="O683" s="61"/>
    </row>
    <row r="684" spans="1:15" s="49" customFormat="1" ht="15.75">
      <c r="A684" s="63"/>
      <c r="I684" s="65"/>
      <c r="J684" s="65"/>
      <c r="K684" s="65"/>
      <c r="N684" s="61"/>
      <c r="O684" s="61"/>
    </row>
    <row r="685" spans="1:15" s="49" customFormat="1" ht="15.75">
      <c r="A685" s="63"/>
      <c r="I685" s="65"/>
      <c r="J685" s="65"/>
      <c r="K685" s="65"/>
      <c r="N685" s="61"/>
      <c r="O685" s="61"/>
    </row>
    <row r="686" spans="1:15" s="49" customFormat="1" ht="15.75">
      <c r="A686" s="63"/>
      <c r="I686" s="65"/>
      <c r="J686" s="65"/>
      <c r="K686" s="65"/>
      <c r="N686" s="61"/>
      <c r="O686" s="61"/>
    </row>
    <row r="687" spans="1:15" s="49" customFormat="1" ht="15.75">
      <c r="A687" s="63"/>
      <c r="I687" s="65"/>
      <c r="J687" s="65"/>
      <c r="K687" s="65"/>
      <c r="N687" s="61"/>
      <c r="O687" s="61"/>
    </row>
    <row r="688" spans="1:15" s="49" customFormat="1" ht="15.75">
      <c r="A688" s="63"/>
      <c r="I688" s="65"/>
      <c r="J688" s="65"/>
      <c r="K688" s="65"/>
      <c r="N688" s="61"/>
      <c r="O688" s="61"/>
    </row>
    <row r="689" spans="1:15" s="49" customFormat="1" ht="15.75">
      <c r="A689" s="63"/>
      <c r="I689" s="65"/>
      <c r="J689" s="65"/>
      <c r="K689" s="65"/>
      <c r="N689" s="61"/>
      <c r="O689" s="61"/>
    </row>
    <row r="690" spans="1:15" s="49" customFormat="1" ht="15.75">
      <c r="A690" s="63"/>
      <c r="I690" s="65"/>
      <c r="J690" s="65"/>
      <c r="K690" s="65"/>
      <c r="N690" s="61"/>
      <c r="O690" s="61"/>
    </row>
    <row r="691" spans="1:15" s="49" customFormat="1" ht="15.75">
      <c r="A691" s="63"/>
      <c r="I691" s="65"/>
      <c r="J691" s="65"/>
      <c r="K691" s="65"/>
      <c r="N691" s="61"/>
      <c r="O691" s="61"/>
    </row>
    <row r="692" spans="1:15" s="49" customFormat="1" ht="15.75">
      <c r="A692" s="63"/>
      <c r="I692" s="65"/>
      <c r="J692" s="65"/>
      <c r="K692" s="65"/>
      <c r="N692" s="61"/>
      <c r="O692" s="61"/>
    </row>
    <row r="693" spans="1:15" s="49" customFormat="1" ht="15.75">
      <c r="A693" s="63"/>
      <c r="I693" s="65"/>
      <c r="J693" s="65"/>
      <c r="K693" s="65"/>
      <c r="N693" s="61"/>
      <c r="O693" s="61"/>
    </row>
    <row r="694" spans="1:15" s="49" customFormat="1" ht="15.75">
      <c r="A694" s="63"/>
      <c r="I694" s="65"/>
      <c r="J694" s="65"/>
      <c r="K694" s="65"/>
      <c r="N694" s="61"/>
      <c r="O694" s="61"/>
    </row>
    <row r="695" spans="1:15" s="49" customFormat="1" ht="15.75">
      <c r="A695" s="63"/>
      <c r="I695" s="65"/>
      <c r="J695" s="65"/>
      <c r="K695" s="65"/>
      <c r="N695" s="61"/>
      <c r="O695" s="61"/>
    </row>
    <row r="696" spans="1:15" s="49" customFormat="1" ht="15.75">
      <c r="A696" s="63"/>
      <c r="I696" s="65"/>
      <c r="J696" s="65"/>
      <c r="K696" s="65"/>
      <c r="N696" s="61"/>
      <c r="O696" s="61"/>
    </row>
    <row r="697" spans="1:15" s="49" customFormat="1" ht="15.75">
      <c r="A697" s="63"/>
      <c r="I697" s="65"/>
      <c r="J697" s="65"/>
      <c r="K697" s="65"/>
      <c r="N697" s="61"/>
      <c r="O697" s="61"/>
    </row>
    <row r="698" spans="1:15" s="49" customFormat="1" ht="15.75">
      <c r="A698" s="63"/>
      <c r="I698" s="65"/>
      <c r="J698" s="65"/>
      <c r="K698" s="65"/>
      <c r="N698" s="61"/>
      <c r="O698" s="61"/>
    </row>
    <row r="699" spans="1:15" s="49" customFormat="1" ht="15.75">
      <c r="A699" s="63"/>
      <c r="I699" s="65"/>
      <c r="J699" s="65"/>
      <c r="K699" s="65"/>
      <c r="N699" s="61"/>
      <c r="O699" s="61"/>
    </row>
    <row r="700" spans="1:15" s="49" customFormat="1" ht="15.75">
      <c r="A700" s="63"/>
      <c r="I700" s="65"/>
      <c r="J700" s="65"/>
      <c r="K700" s="65"/>
      <c r="N700" s="61"/>
      <c r="O700" s="61"/>
    </row>
    <row r="701" spans="1:15" s="49" customFormat="1" ht="15.75">
      <c r="A701" s="63"/>
      <c r="I701" s="65"/>
      <c r="J701" s="65"/>
      <c r="K701" s="65"/>
      <c r="N701" s="61"/>
      <c r="O701" s="61"/>
    </row>
    <row r="702" spans="1:15" s="49" customFormat="1" ht="15.75">
      <c r="A702" s="63"/>
      <c r="I702" s="65"/>
      <c r="J702" s="65"/>
      <c r="K702" s="65"/>
      <c r="N702" s="61"/>
      <c r="O702" s="61"/>
    </row>
    <row r="703" spans="1:15" s="49" customFormat="1" ht="15.75">
      <c r="A703" s="63"/>
      <c r="I703" s="65"/>
      <c r="J703" s="65"/>
      <c r="K703" s="65"/>
      <c r="N703" s="61"/>
      <c r="O703" s="61"/>
    </row>
    <row r="704" spans="1:15" s="49" customFormat="1" ht="15.75">
      <c r="A704" s="63"/>
      <c r="I704" s="65"/>
      <c r="J704" s="65"/>
      <c r="K704" s="65"/>
      <c r="N704" s="61"/>
      <c r="O704" s="61"/>
    </row>
    <row r="705" spans="1:15" s="49" customFormat="1" ht="15.75">
      <c r="A705" s="63"/>
      <c r="I705" s="65"/>
      <c r="J705" s="65"/>
      <c r="K705" s="65"/>
      <c r="N705" s="61"/>
      <c r="O705" s="61"/>
    </row>
    <row r="706" spans="1:15" s="49" customFormat="1" ht="15.75">
      <c r="A706" s="63"/>
      <c r="I706" s="65"/>
      <c r="J706" s="65"/>
      <c r="K706" s="65"/>
      <c r="N706" s="61"/>
      <c r="O706" s="61"/>
    </row>
    <row r="707" spans="1:15" s="49" customFormat="1" ht="15.75">
      <c r="A707" s="63"/>
      <c r="I707" s="65"/>
      <c r="J707" s="65"/>
      <c r="K707" s="65"/>
      <c r="N707" s="61"/>
      <c r="O707" s="61"/>
    </row>
    <row r="708" spans="1:15" s="49" customFormat="1" ht="15.75">
      <c r="A708" s="63"/>
      <c r="I708" s="65"/>
      <c r="J708" s="65"/>
      <c r="K708" s="65"/>
      <c r="N708" s="61"/>
      <c r="O708" s="61"/>
    </row>
    <row r="709" spans="1:15" s="49" customFormat="1" ht="15.75">
      <c r="A709" s="63"/>
      <c r="I709" s="65"/>
      <c r="J709" s="65"/>
      <c r="K709" s="65"/>
      <c r="N709" s="61"/>
      <c r="O709" s="61"/>
    </row>
    <row r="710" spans="1:15" s="49" customFormat="1" ht="15.75">
      <c r="A710" s="63"/>
      <c r="I710" s="65"/>
      <c r="J710" s="65"/>
      <c r="K710" s="65"/>
      <c r="N710" s="61"/>
      <c r="O710" s="61"/>
    </row>
    <row r="711" spans="1:15" s="49" customFormat="1" ht="15.75">
      <c r="A711" s="63"/>
      <c r="I711" s="65"/>
      <c r="J711" s="65"/>
      <c r="K711" s="65"/>
      <c r="N711" s="61"/>
      <c r="O711" s="61"/>
    </row>
    <row r="712" spans="1:15" s="49" customFormat="1" ht="15.75">
      <c r="A712" s="63"/>
      <c r="I712" s="65"/>
      <c r="J712" s="65"/>
      <c r="K712" s="65"/>
      <c r="N712" s="61"/>
      <c r="O712" s="61"/>
    </row>
    <row r="713" spans="1:15" s="49" customFormat="1" ht="15.75">
      <c r="A713" s="63"/>
      <c r="I713" s="65"/>
      <c r="J713" s="65"/>
      <c r="K713" s="65"/>
      <c r="N713" s="61"/>
      <c r="O713" s="61"/>
    </row>
    <row r="714" spans="1:15" s="49" customFormat="1" ht="15.75">
      <c r="A714" s="63"/>
      <c r="I714" s="65"/>
      <c r="J714" s="65"/>
      <c r="K714" s="65"/>
      <c r="N714" s="61"/>
      <c r="O714" s="61"/>
    </row>
    <row r="715" spans="1:15" s="49" customFormat="1" ht="15.75">
      <c r="A715" s="63"/>
      <c r="I715" s="65"/>
      <c r="J715" s="65"/>
      <c r="K715" s="65"/>
      <c r="N715" s="61"/>
      <c r="O715" s="61"/>
    </row>
    <row r="716" spans="1:15" s="49" customFormat="1" ht="15.75">
      <c r="A716" s="63"/>
      <c r="I716" s="65"/>
      <c r="J716" s="65"/>
      <c r="K716" s="65"/>
      <c r="N716" s="61"/>
      <c r="O716" s="61"/>
    </row>
    <row r="717" spans="1:15" s="49" customFormat="1" ht="15.75">
      <c r="A717" s="63"/>
      <c r="I717" s="65"/>
      <c r="J717" s="65"/>
      <c r="K717" s="65"/>
      <c r="N717" s="61"/>
      <c r="O717" s="61"/>
    </row>
    <row r="718" spans="1:15" s="49" customFormat="1" ht="15.75">
      <c r="A718" s="63"/>
      <c r="I718" s="65"/>
      <c r="J718" s="65"/>
      <c r="K718" s="65"/>
      <c r="N718" s="61"/>
      <c r="O718" s="61"/>
    </row>
    <row r="719" spans="1:15" s="49" customFormat="1" ht="15.75">
      <c r="A719" s="63"/>
      <c r="I719" s="65"/>
      <c r="J719" s="65"/>
      <c r="K719" s="65"/>
      <c r="N719" s="61"/>
      <c r="O719" s="61"/>
    </row>
    <row r="720" spans="1:15" s="49" customFormat="1" ht="15.75">
      <c r="A720" s="63"/>
      <c r="I720" s="65"/>
      <c r="J720" s="65"/>
      <c r="K720" s="65"/>
      <c r="N720" s="61"/>
      <c r="O720" s="61"/>
    </row>
    <row r="721" spans="1:15" s="49" customFormat="1" ht="15.75">
      <c r="A721" s="63"/>
      <c r="I721" s="65"/>
      <c r="J721" s="65"/>
      <c r="K721" s="65"/>
      <c r="N721" s="61"/>
      <c r="O721" s="61"/>
    </row>
    <row r="722" spans="1:15" s="49" customFormat="1" ht="15.75">
      <c r="A722" s="63"/>
      <c r="I722" s="65"/>
      <c r="J722" s="65"/>
      <c r="K722" s="65"/>
      <c r="N722" s="61"/>
      <c r="O722" s="61"/>
    </row>
    <row r="723" spans="1:15" s="49" customFormat="1" ht="15.75">
      <c r="A723" s="63"/>
      <c r="I723" s="65"/>
      <c r="J723" s="65"/>
      <c r="K723" s="65"/>
      <c r="N723" s="61"/>
      <c r="O723" s="61"/>
    </row>
    <row r="724" spans="1:15" s="49" customFormat="1" ht="15.75">
      <c r="A724" s="63"/>
      <c r="I724" s="65"/>
      <c r="J724" s="65"/>
      <c r="K724" s="65"/>
      <c r="N724" s="61"/>
      <c r="O724" s="61"/>
    </row>
    <row r="725" spans="1:15" s="49" customFormat="1" ht="15.75">
      <c r="A725" s="63"/>
      <c r="I725" s="65"/>
      <c r="J725" s="65"/>
      <c r="K725" s="65"/>
      <c r="N725" s="61"/>
      <c r="O725" s="61"/>
    </row>
    <row r="726" spans="1:15" s="49" customFormat="1" ht="15.75">
      <c r="A726" s="63"/>
      <c r="I726" s="65"/>
      <c r="J726" s="65"/>
      <c r="K726" s="65"/>
      <c r="N726" s="61"/>
      <c r="O726" s="61"/>
    </row>
    <row r="727" spans="1:15" s="49" customFormat="1" ht="15.75">
      <c r="A727" s="63"/>
      <c r="I727" s="65"/>
      <c r="J727" s="65"/>
      <c r="K727" s="65"/>
      <c r="N727" s="61"/>
      <c r="O727" s="61"/>
    </row>
    <row r="728" spans="1:15" s="49" customFormat="1" ht="15.75">
      <c r="A728" s="63"/>
      <c r="I728" s="65"/>
      <c r="J728" s="65"/>
      <c r="K728" s="65"/>
      <c r="N728" s="61"/>
      <c r="O728" s="61"/>
    </row>
    <row r="729" spans="1:15" s="49" customFormat="1" ht="15.75">
      <c r="A729" s="63"/>
      <c r="I729" s="65"/>
      <c r="J729" s="65"/>
      <c r="K729" s="65"/>
      <c r="N729" s="61"/>
      <c r="O729" s="61"/>
    </row>
    <row r="730" spans="1:15" s="49" customFormat="1" ht="15.75">
      <c r="A730" s="63"/>
      <c r="I730" s="65"/>
      <c r="J730" s="65"/>
      <c r="K730" s="65"/>
      <c r="N730" s="61"/>
      <c r="O730" s="61"/>
    </row>
    <row r="731" spans="1:15" s="49" customFormat="1" ht="15.75">
      <c r="A731" s="63"/>
      <c r="I731" s="65"/>
      <c r="J731" s="65"/>
      <c r="K731" s="65"/>
      <c r="N731" s="61"/>
      <c r="O731" s="61"/>
    </row>
    <row r="732" spans="1:15" s="49" customFormat="1" ht="15.75">
      <c r="A732" s="63"/>
      <c r="I732" s="65"/>
      <c r="J732" s="65"/>
      <c r="K732" s="65"/>
      <c r="N732" s="61"/>
      <c r="O732" s="61"/>
    </row>
    <row r="733" spans="1:15" s="49" customFormat="1" ht="15.75">
      <c r="A733" s="63"/>
      <c r="I733" s="65"/>
      <c r="J733" s="65"/>
      <c r="K733" s="65"/>
      <c r="N733" s="61"/>
      <c r="O733" s="61"/>
    </row>
    <row r="734" spans="1:15" s="49" customFormat="1" ht="15.75">
      <c r="A734" s="63"/>
      <c r="I734" s="65"/>
      <c r="J734" s="65"/>
      <c r="K734" s="65"/>
      <c r="N734" s="61"/>
      <c r="O734" s="61"/>
    </row>
    <row r="735" spans="1:15" s="49" customFormat="1" ht="15.75">
      <c r="A735" s="63"/>
      <c r="I735" s="65"/>
      <c r="J735" s="65"/>
      <c r="K735" s="65"/>
      <c r="N735" s="61"/>
      <c r="O735" s="61"/>
    </row>
    <row r="736" spans="1:15" s="49" customFormat="1" ht="15.75">
      <c r="A736" s="63"/>
      <c r="I736" s="65"/>
      <c r="J736" s="65"/>
      <c r="K736" s="65"/>
      <c r="N736" s="61"/>
      <c r="O736" s="61"/>
    </row>
    <row r="737" spans="1:15" s="49" customFormat="1" ht="15.75">
      <c r="A737" s="63"/>
      <c r="I737" s="65"/>
      <c r="J737" s="65"/>
      <c r="K737" s="65"/>
      <c r="N737" s="61"/>
      <c r="O737" s="61"/>
    </row>
    <row r="738" spans="1:15" s="49" customFormat="1" ht="15.75">
      <c r="A738" s="63"/>
      <c r="I738" s="65"/>
      <c r="J738" s="65"/>
      <c r="K738" s="65"/>
      <c r="N738" s="61"/>
      <c r="O738" s="61"/>
    </row>
    <row r="739" spans="1:15" s="49" customFormat="1" ht="15.75">
      <c r="A739" s="63"/>
      <c r="I739" s="65"/>
      <c r="J739" s="65"/>
      <c r="K739" s="65"/>
      <c r="N739" s="61"/>
      <c r="O739" s="61"/>
    </row>
    <row r="740" spans="1:15" s="49" customFormat="1" ht="15.75">
      <c r="A740" s="63"/>
      <c r="I740" s="65"/>
      <c r="J740" s="65"/>
      <c r="K740" s="65"/>
      <c r="N740" s="61"/>
      <c r="O740" s="61"/>
    </row>
    <row r="741" spans="1:15" s="49" customFormat="1" ht="15.75">
      <c r="A741" s="63"/>
      <c r="I741" s="65"/>
      <c r="J741" s="65"/>
      <c r="K741" s="65"/>
      <c r="N741" s="61"/>
      <c r="O741" s="61"/>
    </row>
    <row r="742" spans="1:15" s="49" customFormat="1" ht="15.75">
      <c r="A742" s="63"/>
      <c r="I742" s="65"/>
      <c r="J742" s="65"/>
      <c r="K742" s="65"/>
      <c r="N742" s="61"/>
      <c r="O742" s="61"/>
    </row>
    <row r="743" spans="1:15" s="49" customFormat="1" ht="15.75">
      <c r="A743" s="63"/>
      <c r="I743" s="65"/>
      <c r="J743" s="65"/>
      <c r="K743" s="65"/>
      <c r="N743" s="61"/>
      <c r="O743" s="61"/>
    </row>
    <row r="744" spans="1:15" s="49" customFormat="1" ht="15.75">
      <c r="A744" s="63"/>
      <c r="I744" s="65"/>
      <c r="J744" s="65"/>
      <c r="K744" s="65"/>
      <c r="N744" s="61"/>
      <c r="O744" s="61"/>
    </row>
    <row r="745" spans="1:15" s="49" customFormat="1" ht="15.75">
      <c r="A745" s="63"/>
      <c r="I745" s="65"/>
      <c r="J745" s="65"/>
      <c r="K745" s="65"/>
      <c r="N745" s="61"/>
      <c r="O745" s="61"/>
    </row>
    <row r="746" spans="1:15" s="49" customFormat="1" ht="15.75">
      <c r="A746" s="63"/>
      <c r="I746" s="65"/>
      <c r="J746" s="65"/>
      <c r="K746" s="65"/>
      <c r="N746" s="61"/>
      <c r="O746" s="61"/>
    </row>
    <row r="747" spans="1:15" s="49" customFormat="1" ht="15.75">
      <c r="A747" s="63"/>
      <c r="I747" s="65"/>
      <c r="J747" s="65"/>
      <c r="K747" s="65"/>
      <c r="N747" s="61"/>
      <c r="O747" s="61"/>
    </row>
    <row r="748" spans="1:15" s="49" customFormat="1" ht="15.75">
      <c r="A748" s="63"/>
      <c r="I748" s="65"/>
      <c r="J748" s="65"/>
      <c r="K748" s="65"/>
      <c r="N748" s="61"/>
      <c r="O748" s="61"/>
    </row>
    <row r="749" spans="1:15" s="49" customFormat="1" ht="15.75">
      <c r="A749" s="63"/>
      <c r="I749" s="65"/>
      <c r="J749" s="65"/>
      <c r="K749" s="65"/>
      <c r="N749" s="61"/>
      <c r="O749" s="61"/>
    </row>
    <row r="750" spans="1:15" s="49" customFormat="1" ht="15.75">
      <c r="A750" s="63"/>
      <c r="I750" s="65"/>
      <c r="J750" s="65"/>
      <c r="K750" s="65"/>
      <c r="N750" s="61"/>
      <c r="O750" s="61"/>
    </row>
    <row r="751" spans="1:15" s="49" customFormat="1" ht="15.75">
      <c r="A751" s="63"/>
      <c r="I751" s="65"/>
      <c r="J751" s="65"/>
      <c r="K751" s="65"/>
      <c r="N751" s="61"/>
      <c r="O751" s="61"/>
    </row>
    <row r="752" spans="1:15" s="49" customFormat="1" ht="15.75">
      <c r="A752" s="63"/>
      <c r="I752" s="65"/>
      <c r="J752" s="65"/>
      <c r="K752" s="65"/>
      <c r="N752" s="61"/>
      <c r="O752" s="61"/>
    </row>
    <row r="753" spans="1:15" s="49" customFormat="1" ht="15.75">
      <c r="A753" s="63"/>
      <c r="I753" s="65"/>
      <c r="J753" s="65"/>
      <c r="K753" s="65"/>
      <c r="N753" s="61"/>
      <c r="O753" s="61"/>
    </row>
    <row r="754" spans="1:15" s="49" customFormat="1" ht="15.75">
      <c r="A754" s="63"/>
      <c r="I754" s="65"/>
      <c r="J754" s="65"/>
      <c r="K754" s="65"/>
      <c r="N754" s="61"/>
      <c r="O754" s="61"/>
    </row>
    <row r="755" spans="1:15" s="49" customFormat="1" ht="15.75">
      <c r="A755" s="63"/>
      <c r="I755" s="65"/>
      <c r="J755" s="65"/>
      <c r="K755" s="65"/>
      <c r="N755" s="61"/>
      <c r="O755" s="61"/>
    </row>
    <row r="756" spans="1:15" s="49" customFormat="1" ht="15.75">
      <c r="A756" s="63"/>
      <c r="I756" s="65"/>
      <c r="J756" s="65"/>
      <c r="K756" s="65"/>
      <c r="N756" s="61"/>
      <c r="O756" s="61"/>
    </row>
    <row r="757" spans="1:15" s="49" customFormat="1" ht="15.75">
      <c r="A757" s="63"/>
      <c r="I757" s="65"/>
      <c r="J757" s="65"/>
      <c r="K757" s="65"/>
      <c r="N757" s="61"/>
      <c r="O757" s="61"/>
    </row>
    <row r="758" spans="1:15" s="49" customFormat="1" ht="15.75">
      <c r="A758" s="63"/>
      <c r="I758" s="65"/>
      <c r="J758" s="65"/>
      <c r="K758" s="65"/>
      <c r="N758" s="61"/>
      <c r="O758" s="61"/>
    </row>
    <row r="759" spans="1:15" s="49" customFormat="1" ht="15.75">
      <c r="A759" s="63"/>
      <c r="I759" s="65"/>
      <c r="J759" s="65"/>
      <c r="K759" s="65"/>
      <c r="N759" s="61"/>
      <c r="O759" s="61"/>
    </row>
    <row r="760" spans="1:15" s="49" customFormat="1" ht="15.75">
      <c r="A760" s="63"/>
      <c r="I760" s="65"/>
      <c r="J760" s="65"/>
      <c r="K760" s="65"/>
      <c r="N760" s="61"/>
      <c r="O760" s="61"/>
    </row>
    <row r="761" spans="1:15" s="49" customFormat="1" ht="15.75">
      <c r="A761" s="63"/>
      <c r="I761" s="65"/>
      <c r="J761" s="65"/>
      <c r="K761" s="65"/>
      <c r="N761" s="61"/>
      <c r="O761" s="61"/>
    </row>
    <row r="762" spans="1:15" s="49" customFormat="1" ht="15.75">
      <c r="A762" s="63"/>
      <c r="I762" s="65"/>
      <c r="J762" s="65"/>
      <c r="K762" s="65"/>
      <c r="N762" s="61"/>
      <c r="O762" s="61"/>
    </row>
    <row r="763" spans="1:15" s="49" customFormat="1" ht="15.75">
      <c r="A763" s="63"/>
      <c r="I763" s="65"/>
      <c r="J763" s="65"/>
      <c r="K763" s="65"/>
      <c r="N763" s="61"/>
      <c r="O763" s="61"/>
    </row>
    <row r="764" spans="1:15" s="49" customFormat="1" ht="15.75">
      <c r="A764" s="63"/>
      <c r="I764" s="65"/>
      <c r="J764" s="65"/>
      <c r="K764" s="65"/>
      <c r="N764" s="61"/>
      <c r="O764" s="61"/>
    </row>
    <row r="765" spans="1:15" s="49" customFormat="1" ht="15.75">
      <c r="A765" s="63"/>
      <c r="I765" s="65"/>
      <c r="J765" s="65"/>
      <c r="K765" s="65"/>
      <c r="N765" s="61"/>
      <c r="O765" s="61"/>
    </row>
    <row r="766" spans="1:15" s="49" customFormat="1" ht="15.75">
      <c r="A766" s="63"/>
      <c r="I766" s="65"/>
      <c r="J766" s="65"/>
      <c r="K766" s="65"/>
      <c r="N766" s="61"/>
      <c r="O766" s="61"/>
    </row>
    <row r="767" spans="1:15" s="49" customFormat="1" ht="15.75">
      <c r="A767" s="63"/>
      <c r="I767" s="65"/>
      <c r="J767" s="65"/>
      <c r="K767" s="65"/>
      <c r="N767" s="61"/>
      <c r="O767" s="61"/>
    </row>
    <row r="768" spans="1:15" s="49" customFormat="1" ht="15.75">
      <c r="A768" s="63"/>
      <c r="I768" s="65"/>
      <c r="J768" s="65"/>
      <c r="K768" s="65"/>
      <c r="N768" s="61"/>
      <c r="O768" s="61"/>
    </row>
    <row r="769" spans="1:15" s="49" customFormat="1" ht="15.75">
      <c r="A769" s="63"/>
      <c r="I769" s="65"/>
      <c r="J769" s="65"/>
      <c r="K769" s="65"/>
      <c r="N769" s="61"/>
      <c r="O769" s="61"/>
    </row>
    <row r="770" spans="1:15" s="49" customFormat="1" ht="15.75">
      <c r="A770" s="63"/>
      <c r="I770" s="65"/>
      <c r="J770" s="65"/>
      <c r="K770" s="65"/>
      <c r="N770" s="61"/>
      <c r="O770" s="61"/>
    </row>
    <row r="771" spans="1:15" s="49" customFormat="1" ht="15.75">
      <c r="A771" s="63"/>
      <c r="I771" s="65"/>
      <c r="J771" s="65"/>
      <c r="K771" s="65"/>
      <c r="N771" s="61"/>
      <c r="O771" s="61"/>
    </row>
    <row r="772" spans="1:15" s="49" customFormat="1" ht="15.75">
      <c r="A772" s="63"/>
      <c r="I772" s="65"/>
      <c r="J772" s="65"/>
      <c r="K772" s="65"/>
      <c r="N772" s="61"/>
      <c r="O772" s="61"/>
    </row>
    <row r="773" spans="1:15" s="49" customFormat="1" ht="15.75">
      <c r="A773" s="63"/>
      <c r="I773" s="65"/>
      <c r="J773" s="65"/>
      <c r="K773" s="65"/>
      <c r="N773" s="61"/>
      <c r="O773" s="61"/>
    </row>
    <row r="774" spans="1:15" s="49" customFormat="1" ht="15.75">
      <c r="A774" s="63"/>
      <c r="I774" s="65"/>
      <c r="J774" s="65"/>
      <c r="K774" s="65"/>
      <c r="N774" s="61"/>
      <c r="O774" s="61"/>
    </row>
    <row r="775" spans="1:15" s="49" customFormat="1" ht="15.75">
      <c r="A775" s="63"/>
      <c r="I775" s="65"/>
      <c r="J775" s="65"/>
      <c r="K775" s="65"/>
      <c r="N775" s="61"/>
      <c r="O775" s="61"/>
    </row>
    <row r="776" spans="1:15" s="49" customFormat="1" ht="15.75">
      <c r="A776" s="63"/>
      <c r="I776" s="65"/>
      <c r="J776" s="65"/>
      <c r="K776" s="65"/>
      <c r="N776" s="61"/>
      <c r="O776" s="61"/>
    </row>
    <row r="777" spans="1:15" s="49" customFormat="1" ht="15.75">
      <c r="A777" s="63"/>
      <c r="I777" s="65"/>
      <c r="J777" s="65"/>
      <c r="K777" s="65"/>
      <c r="N777" s="61"/>
      <c r="O777" s="61"/>
    </row>
    <row r="778" spans="1:15" s="49" customFormat="1" ht="15.75">
      <c r="A778" s="63"/>
      <c r="I778" s="65"/>
      <c r="J778" s="65"/>
      <c r="K778" s="65"/>
      <c r="N778" s="61"/>
      <c r="O778" s="61"/>
    </row>
    <row r="779" spans="1:15" s="49" customFormat="1" ht="15.75">
      <c r="A779" s="63"/>
      <c r="I779" s="65"/>
      <c r="J779" s="65"/>
      <c r="K779" s="65"/>
      <c r="N779" s="61"/>
      <c r="O779" s="61"/>
    </row>
    <row r="780" spans="1:15" s="49" customFormat="1" ht="15.75">
      <c r="A780" s="63"/>
      <c r="I780" s="65"/>
      <c r="J780" s="65"/>
      <c r="K780" s="65"/>
      <c r="N780" s="61"/>
      <c r="O780" s="61"/>
    </row>
    <row r="781" spans="1:15" s="49" customFormat="1" ht="15.75">
      <c r="A781" s="63"/>
      <c r="I781" s="65"/>
      <c r="J781" s="65"/>
      <c r="K781" s="65"/>
      <c r="N781" s="61"/>
      <c r="O781" s="61"/>
    </row>
    <row r="782" spans="1:15" s="49" customFormat="1" ht="15.75">
      <c r="A782" s="63"/>
      <c r="I782" s="65"/>
      <c r="J782" s="65"/>
      <c r="K782" s="65"/>
      <c r="N782" s="61"/>
      <c r="O782" s="61"/>
    </row>
    <row r="783" spans="1:15" s="49" customFormat="1" ht="15.75">
      <c r="A783" s="63"/>
      <c r="I783" s="65"/>
      <c r="J783" s="65"/>
      <c r="K783" s="65"/>
      <c r="N783" s="61"/>
      <c r="O783" s="61"/>
    </row>
    <row r="784" spans="1:15" s="49" customFormat="1" ht="15.75">
      <c r="A784" s="63"/>
      <c r="I784" s="65"/>
      <c r="J784" s="65"/>
      <c r="K784" s="65"/>
      <c r="N784" s="61"/>
      <c r="O784" s="61"/>
    </row>
    <row r="785" spans="1:15" s="49" customFormat="1" ht="15.75">
      <c r="A785" s="63"/>
      <c r="I785" s="65"/>
      <c r="J785" s="65"/>
      <c r="K785" s="65"/>
      <c r="N785" s="61"/>
      <c r="O785" s="61"/>
    </row>
    <row r="786" spans="1:15" s="49" customFormat="1" ht="15.75">
      <c r="A786" s="63"/>
      <c r="I786" s="65"/>
      <c r="J786" s="65"/>
      <c r="K786" s="65"/>
      <c r="N786" s="61"/>
      <c r="O786" s="61"/>
    </row>
    <row r="787" spans="1:15" s="49" customFormat="1" ht="15.75">
      <c r="A787" s="63"/>
      <c r="I787" s="65"/>
      <c r="J787" s="65"/>
      <c r="K787" s="65"/>
      <c r="N787" s="61"/>
      <c r="O787" s="61"/>
    </row>
    <row r="788" spans="1:15" s="49" customFormat="1" ht="15.75">
      <c r="A788" s="63"/>
      <c r="I788" s="65"/>
      <c r="J788" s="65"/>
      <c r="K788" s="65"/>
      <c r="N788" s="61"/>
      <c r="O788" s="61"/>
    </row>
    <row r="789" spans="1:15" s="49" customFormat="1" ht="15.75">
      <c r="A789" s="63"/>
      <c r="I789" s="65"/>
      <c r="J789" s="65"/>
      <c r="K789" s="65"/>
      <c r="N789" s="61"/>
      <c r="O789" s="61"/>
    </row>
    <row r="790" spans="1:15" s="49" customFormat="1" ht="15.75">
      <c r="A790" s="63"/>
      <c r="I790" s="65"/>
      <c r="J790" s="65"/>
      <c r="K790" s="65"/>
      <c r="N790" s="61"/>
      <c r="O790" s="61"/>
    </row>
    <row r="791" spans="1:15" s="49" customFormat="1" ht="15.75">
      <c r="A791" s="63"/>
      <c r="I791" s="65"/>
      <c r="J791" s="65"/>
      <c r="K791" s="65"/>
      <c r="N791" s="61"/>
      <c r="O791" s="61"/>
    </row>
    <row r="792" spans="1:15" s="49" customFormat="1" ht="15.75">
      <c r="A792" s="63"/>
      <c r="I792" s="65"/>
      <c r="J792" s="65"/>
      <c r="K792" s="65"/>
      <c r="N792" s="61"/>
      <c r="O792" s="61"/>
    </row>
    <row r="793" spans="1:15" s="49" customFormat="1" ht="15.75">
      <c r="A793" s="63"/>
      <c r="I793" s="65"/>
      <c r="J793" s="65"/>
      <c r="K793" s="65"/>
      <c r="N793" s="61"/>
      <c r="O793" s="61"/>
    </row>
    <row r="794" spans="1:15" s="49" customFormat="1" ht="15.75">
      <c r="A794" s="63"/>
      <c r="I794" s="65"/>
      <c r="J794" s="65"/>
      <c r="K794" s="65"/>
      <c r="N794" s="61"/>
      <c r="O794" s="61"/>
    </row>
    <row r="795" spans="1:15" s="49" customFormat="1" ht="15.75">
      <c r="A795" s="63"/>
      <c r="I795" s="65"/>
      <c r="J795" s="65"/>
      <c r="K795" s="65"/>
      <c r="N795" s="61"/>
      <c r="O795" s="61"/>
    </row>
    <row r="796" spans="1:15" s="49" customFormat="1" ht="15.75">
      <c r="A796" s="63"/>
      <c r="I796" s="65"/>
      <c r="J796" s="65"/>
      <c r="K796" s="65"/>
      <c r="N796" s="61"/>
      <c r="O796" s="61"/>
    </row>
    <row r="797" spans="1:15" s="49" customFormat="1" ht="15.75">
      <c r="A797" s="63"/>
      <c r="I797" s="65"/>
      <c r="J797" s="65"/>
      <c r="K797" s="65"/>
      <c r="N797" s="61"/>
      <c r="O797" s="61"/>
    </row>
    <row r="798" spans="1:15" s="49" customFormat="1" ht="15.75">
      <c r="A798" s="63"/>
      <c r="I798" s="65"/>
      <c r="J798" s="65"/>
      <c r="K798" s="65"/>
      <c r="N798" s="61"/>
      <c r="O798" s="61"/>
    </row>
    <row r="799" spans="1:15" s="49" customFormat="1" ht="15.75">
      <c r="A799" s="63"/>
      <c r="I799" s="65"/>
      <c r="J799" s="65"/>
      <c r="K799" s="65"/>
      <c r="N799" s="61"/>
      <c r="O799" s="61"/>
    </row>
    <row r="800" spans="1:15" s="49" customFormat="1" ht="15.75">
      <c r="A800" s="63"/>
      <c r="I800" s="65"/>
      <c r="J800" s="65"/>
      <c r="K800" s="65"/>
      <c r="N800" s="61"/>
      <c r="O800" s="61"/>
    </row>
    <row r="801" spans="1:15" s="49" customFormat="1" ht="15.75">
      <c r="A801" s="63"/>
      <c r="I801" s="65"/>
      <c r="J801" s="65"/>
      <c r="K801" s="65"/>
      <c r="N801" s="61"/>
      <c r="O801" s="61"/>
    </row>
    <row r="802" spans="1:15" s="49" customFormat="1" ht="15.75">
      <c r="A802" s="63"/>
      <c r="I802" s="65"/>
      <c r="J802" s="65"/>
      <c r="K802" s="65"/>
      <c r="N802" s="61"/>
      <c r="O802" s="61"/>
    </row>
    <row r="803" spans="1:15" s="49" customFormat="1" ht="15.75">
      <c r="A803" s="63"/>
      <c r="I803" s="65"/>
      <c r="J803" s="65"/>
      <c r="K803" s="65"/>
      <c r="N803" s="61"/>
      <c r="O803" s="61"/>
    </row>
    <row r="804" spans="1:15" s="49" customFormat="1" ht="15.75">
      <c r="A804" s="63"/>
      <c r="I804" s="65"/>
      <c r="J804" s="65"/>
      <c r="K804" s="65"/>
      <c r="N804" s="61"/>
      <c r="O804" s="61"/>
    </row>
    <row r="805" spans="1:15" s="49" customFormat="1" ht="15.75">
      <c r="A805" s="63"/>
      <c r="I805" s="65"/>
      <c r="J805" s="65"/>
      <c r="K805" s="65"/>
      <c r="N805" s="61"/>
      <c r="O805" s="61"/>
    </row>
    <row r="806" spans="1:15" s="49" customFormat="1" ht="15.75">
      <c r="A806" s="63"/>
      <c r="I806" s="65"/>
      <c r="J806" s="65"/>
      <c r="K806" s="65"/>
      <c r="N806" s="61"/>
      <c r="O806" s="61"/>
    </row>
    <row r="807" spans="1:15" s="49" customFormat="1" ht="15.75">
      <c r="A807" s="63"/>
      <c r="I807" s="65"/>
      <c r="J807" s="65"/>
      <c r="K807" s="65"/>
      <c r="N807" s="61"/>
      <c r="O807" s="61"/>
    </row>
    <row r="808" spans="1:15" s="49" customFormat="1" ht="15.75">
      <c r="A808" s="63"/>
      <c r="I808" s="65"/>
      <c r="J808" s="65"/>
      <c r="K808" s="65"/>
      <c r="N808" s="61"/>
      <c r="O808" s="61"/>
    </row>
    <row r="809" spans="1:15" s="49" customFormat="1" ht="15.75">
      <c r="A809" s="63"/>
      <c r="I809" s="65"/>
      <c r="J809" s="65"/>
      <c r="K809" s="65"/>
      <c r="N809" s="61"/>
      <c r="O809" s="61"/>
    </row>
    <row r="810" spans="1:15" s="49" customFormat="1" ht="15.75">
      <c r="A810" s="63"/>
      <c r="I810" s="65"/>
      <c r="J810" s="65"/>
      <c r="K810" s="65"/>
      <c r="N810" s="61"/>
      <c r="O810" s="61"/>
    </row>
    <row r="811" spans="1:15" s="49" customFormat="1" ht="15.75">
      <c r="A811" s="63"/>
      <c r="I811" s="65"/>
      <c r="J811" s="65"/>
      <c r="K811" s="65"/>
      <c r="N811" s="61"/>
      <c r="O811" s="61"/>
    </row>
    <row r="812" spans="1:15" s="49" customFormat="1" ht="15.75">
      <c r="A812" s="63"/>
      <c r="I812" s="65"/>
      <c r="J812" s="65"/>
      <c r="K812" s="65"/>
      <c r="N812" s="61"/>
      <c r="O812" s="61"/>
    </row>
    <row r="813" spans="1:15" s="49" customFormat="1" ht="15.75">
      <c r="A813" s="63"/>
      <c r="I813" s="65"/>
      <c r="J813" s="65"/>
      <c r="K813" s="65"/>
      <c r="N813" s="61"/>
      <c r="O813" s="61"/>
    </row>
    <row r="814" spans="1:15" s="49" customFormat="1" ht="15.75">
      <c r="A814" s="63"/>
      <c r="I814" s="65"/>
      <c r="J814" s="65"/>
      <c r="K814" s="65"/>
      <c r="N814" s="61"/>
      <c r="O814" s="61"/>
    </row>
    <row r="815" spans="1:15" s="49" customFormat="1" ht="15.75">
      <c r="A815" s="63"/>
      <c r="I815" s="65"/>
      <c r="J815" s="65"/>
      <c r="K815" s="65"/>
      <c r="N815" s="61"/>
      <c r="O815" s="61"/>
    </row>
    <row r="816" spans="1:15" s="49" customFormat="1" ht="15.75">
      <c r="A816" s="63"/>
      <c r="I816" s="65"/>
      <c r="J816" s="65"/>
      <c r="K816" s="65"/>
      <c r="N816" s="61"/>
      <c r="O816" s="61"/>
    </row>
    <row r="817" spans="1:15" s="49" customFormat="1" ht="15.75">
      <c r="A817" s="63"/>
      <c r="I817" s="65"/>
      <c r="J817" s="65"/>
      <c r="K817" s="65"/>
      <c r="N817" s="61"/>
      <c r="O817" s="61"/>
    </row>
    <row r="818" spans="1:15" s="49" customFormat="1" ht="15.75">
      <c r="A818" s="63"/>
      <c r="I818" s="65"/>
      <c r="J818" s="65"/>
      <c r="K818" s="65"/>
      <c r="N818" s="61"/>
      <c r="O818" s="61"/>
    </row>
    <row r="819" spans="1:15" s="49" customFormat="1" ht="15.75">
      <c r="A819" s="63"/>
      <c r="I819" s="65"/>
      <c r="J819" s="65"/>
      <c r="K819" s="65"/>
      <c r="N819" s="61"/>
      <c r="O819" s="61"/>
    </row>
    <row r="820" spans="1:15" s="49" customFormat="1" ht="15.75">
      <c r="A820" s="63"/>
      <c r="I820" s="65"/>
      <c r="J820" s="65"/>
      <c r="K820" s="65"/>
      <c r="N820" s="61"/>
      <c r="O820" s="61"/>
    </row>
    <row r="821" spans="1:15" s="49" customFormat="1" ht="15.75">
      <c r="A821" s="63"/>
      <c r="I821" s="65"/>
      <c r="J821" s="65"/>
      <c r="K821" s="65"/>
      <c r="N821" s="61"/>
      <c r="O821" s="61"/>
    </row>
    <row r="822" spans="1:15" s="49" customFormat="1" ht="15.75">
      <c r="A822" s="63"/>
      <c r="I822" s="65"/>
      <c r="J822" s="65"/>
      <c r="K822" s="65"/>
      <c r="N822" s="61"/>
      <c r="O822" s="61"/>
    </row>
    <row r="823" spans="1:15" s="49" customFormat="1" ht="15.75">
      <c r="A823" s="63"/>
      <c r="I823" s="65"/>
      <c r="J823" s="65"/>
      <c r="K823" s="65"/>
      <c r="N823" s="61"/>
      <c r="O823" s="61"/>
    </row>
    <row r="824" spans="1:15" s="49" customFormat="1" ht="15.75">
      <c r="A824" s="63"/>
      <c r="I824" s="65"/>
      <c r="J824" s="65"/>
      <c r="K824" s="65"/>
      <c r="N824" s="61"/>
      <c r="O824" s="61"/>
    </row>
    <row r="825" spans="1:15" s="49" customFormat="1" ht="15.75">
      <c r="A825" s="63"/>
      <c r="I825" s="65"/>
      <c r="J825" s="65"/>
      <c r="K825" s="65"/>
      <c r="N825" s="61"/>
      <c r="O825" s="61"/>
    </row>
    <row r="826" spans="1:15" s="49" customFormat="1" ht="15.75">
      <c r="A826" s="63"/>
      <c r="I826" s="65"/>
      <c r="J826" s="65"/>
      <c r="K826" s="65"/>
      <c r="N826" s="61"/>
      <c r="O826" s="61"/>
    </row>
    <row r="827" spans="1:15" s="49" customFormat="1" ht="15.75">
      <c r="A827" s="63"/>
      <c r="I827" s="65"/>
      <c r="J827" s="65"/>
      <c r="K827" s="65"/>
      <c r="N827" s="61"/>
      <c r="O827" s="61"/>
    </row>
    <row r="828" spans="1:15" s="49" customFormat="1" ht="15.75">
      <c r="A828" s="63"/>
      <c r="I828" s="65"/>
      <c r="J828" s="65"/>
      <c r="K828" s="65"/>
      <c r="N828" s="61"/>
      <c r="O828" s="61"/>
    </row>
    <row r="829" spans="1:15" s="49" customFormat="1" ht="15.75">
      <c r="A829" s="63"/>
      <c r="I829" s="65"/>
      <c r="J829" s="65"/>
      <c r="K829" s="65"/>
      <c r="N829" s="61"/>
      <c r="O829" s="61"/>
    </row>
    <row r="830" spans="1:15" s="49" customFormat="1" ht="15.75">
      <c r="A830" s="63"/>
      <c r="I830" s="65"/>
      <c r="J830" s="65"/>
      <c r="K830" s="65"/>
      <c r="N830" s="61"/>
      <c r="O830" s="61"/>
    </row>
    <row r="831" spans="1:15" s="49" customFormat="1" ht="15.75">
      <c r="A831" s="63"/>
      <c r="I831" s="65"/>
      <c r="J831" s="65"/>
      <c r="K831" s="65"/>
      <c r="N831" s="61"/>
      <c r="O831" s="61"/>
    </row>
    <row r="832" spans="1:15" s="49" customFormat="1" ht="15.75">
      <c r="A832" s="63"/>
      <c r="I832" s="65"/>
      <c r="J832" s="65"/>
      <c r="K832" s="65"/>
      <c r="N832" s="61"/>
      <c r="O832" s="61"/>
    </row>
    <row r="833" spans="1:15" s="49" customFormat="1" ht="15.75">
      <c r="A833" s="63"/>
      <c r="I833" s="65"/>
      <c r="J833" s="65"/>
      <c r="K833" s="65"/>
      <c r="N833" s="61"/>
      <c r="O833" s="61"/>
    </row>
    <row r="834" spans="1:15" s="49" customFormat="1" ht="15.75">
      <c r="A834" s="63"/>
      <c r="I834" s="65"/>
      <c r="J834" s="65"/>
      <c r="K834" s="65"/>
      <c r="N834" s="61"/>
      <c r="O834" s="61"/>
    </row>
    <row r="835" spans="1:15" s="49" customFormat="1" ht="15.75">
      <c r="A835" s="63"/>
      <c r="I835" s="65"/>
      <c r="J835" s="65"/>
      <c r="K835" s="65"/>
      <c r="N835" s="61"/>
      <c r="O835" s="61"/>
    </row>
    <row r="836" spans="1:15" s="49" customFormat="1" ht="15.75">
      <c r="A836" s="63"/>
      <c r="I836" s="65"/>
      <c r="J836" s="65"/>
      <c r="K836" s="65"/>
      <c r="N836" s="61"/>
      <c r="O836" s="61"/>
    </row>
    <row r="837" spans="1:15" s="49" customFormat="1" ht="15.75">
      <c r="A837" s="63"/>
      <c r="I837" s="65"/>
      <c r="J837" s="65"/>
      <c r="K837" s="65"/>
      <c r="N837" s="61"/>
      <c r="O837" s="61"/>
    </row>
    <row r="838" spans="1:15" s="49" customFormat="1" ht="15.75">
      <c r="A838" s="63"/>
      <c r="I838" s="65"/>
      <c r="J838" s="65"/>
      <c r="K838" s="65"/>
      <c r="N838" s="61"/>
      <c r="O838" s="61"/>
    </row>
    <row r="839" spans="1:15" s="49" customFormat="1" ht="15.75">
      <c r="A839" s="63"/>
      <c r="I839" s="65"/>
      <c r="J839" s="65"/>
      <c r="K839" s="65"/>
      <c r="N839" s="61"/>
      <c r="O839" s="61"/>
    </row>
    <row r="840" spans="1:15" s="49" customFormat="1" ht="15.75">
      <c r="A840" s="63"/>
      <c r="I840" s="65"/>
      <c r="J840" s="65"/>
      <c r="K840" s="65"/>
      <c r="N840" s="61"/>
      <c r="O840" s="61"/>
    </row>
    <row r="841" spans="1:15" s="49" customFormat="1" ht="15.75">
      <c r="A841" s="63"/>
      <c r="I841" s="65"/>
      <c r="J841" s="65"/>
      <c r="K841" s="65"/>
      <c r="N841" s="61"/>
      <c r="O841" s="61"/>
    </row>
    <row r="842" spans="1:15" s="49" customFormat="1" ht="15.75">
      <c r="A842" s="63"/>
      <c r="I842" s="65"/>
      <c r="J842" s="65"/>
      <c r="K842" s="65"/>
      <c r="N842" s="61"/>
      <c r="O842" s="61"/>
    </row>
    <row r="843" spans="1:15" s="49" customFormat="1" ht="15.75">
      <c r="A843" s="63"/>
      <c r="I843" s="65"/>
      <c r="J843" s="65"/>
      <c r="K843" s="65"/>
      <c r="N843" s="61"/>
      <c r="O843" s="61"/>
    </row>
    <row r="844" spans="1:15" s="49" customFormat="1" ht="15.75">
      <c r="A844" s="63"/>
      <c r="I844" s="65"/>
      <c r="J844" s="65"/>
      <c r="K844" s="65"/>
      <c r="N844" s="61"/>
      <c r="O844" s="61"/>
    </row>
    <row r="845" spans="1:15" s="49" customFormat="1" ht="15.75">
      <c r="A845" s="63"/>
      <c r="I845" s="65"/>
      <c r="J845" s="65"/>
      <c r="K845" s="65"/>
      <c r="N845" s="61"/>
      <c r="O845" s="61"/>
    </row>
    <row r="846" spans="1:15" s="49" customFormat="1" ht="15.75">
      <c r="A846" s="63"/>
      <c r="I846" s="65"/>
      <c r="J846" s="65"/>
      <c r="K846" s="65"/>
      <c r="N846" s="61"/>
      <c r="O846" s="61"/>
    </row>
    <row r="847" spans="1:15" s="49" customFormat="1" ht="15.75">
      <c r="A847" s="63"/>
      <c r="I847" s="65"/>
      <c r="J847" s="65"/>
      <c r="K847" s="65"/>
      <c r="N847" s="61"/>
      <c r="O847" s="61"/>
    </row>
    <row r="848" spans="1:15" s="49" customFormat="1" ht="15.75">
      <c r="A848" s="63"/>
      <c r="I848" s="65"/>
      <c r="J848" s="65"/>
      <c r="K848" s="65"/>
      <c r="N848" s="61"/>
      <c r="O848" s="61"/>
    </row>
    <row r="849" spans="1:15" s="49" customFormat="1" ht="15.75">
      <c r="A849" s="63"/>
      <c r="I849" s="65"/>
      <c r="J849" s="65"/>
      <c r="K849" s="65"/>
      <c r="N849" s="61"/>
      <c r="O849" s="61"/>
    </row>
    <row r="850" spans="1:15" s="49" customFormat="1" ht="15.75">
      <c r="A850" s="63"/>
      <c r="I850" s="65"/>
      <c r="J850" s="65"/>
      <c r="K850" s="65"/>
      <c r="N850" s="61"/>
      <c r="O850" s="61"/>
    </row>
    <row r="851" spans="1:15" s="49" customFormat="1" ht="15.75">
      <c r="A851" s="63"/>
      <c r="I851" s="65"/>
      <c r="J851" s="65"/>
      <c r="K851" s="65"/>
      <c r="N851" s="61"/>
      <c r="O851" s="61"/>
    </row>
    <row r="852" spans="1:15" s="49" customFormat="1" ht="15.75">
      <c r="A852" s="63"/>
      <c r="I852" s="65"/>
      <c r="J852" s="65"/>
      <c r="K852" s="65"/>
      <c r="N852" s="61"/>
      <c r="O852" s="61"/>
    </row>
    <row r="853" spans="1:15" s="49" customFormat="1" ht="15.75">
      <c r="A853" s="63"/>
      <c r="I853" s="65"/>
      <c r="J853" s="65"/>
      <c r="K853" s="65"/>
      <c r="N853" s="61"/>
      <c r="O853" s="61"/>
    </row>
    <row r="854" spans="1:15" s="49" customFormat="1" ht="15.75">
      <c r="A854" s="63"/>
      <c r="I854" s="65"/>
      <c r="J854" s="65"/>
      <c r="K854" s="65"/>
      <c r="N854" s="61"/>
      <c r="O854" s="61"/>
    </row>
    <row r="855" spans="1:15" s="49" customFormat="1" ht="15.75">
      <c r="A855" s="63"/>
      <c r="I855" s="65"/>
      <c r="J855" s="65"/>
      <c r="K855" s="65"/>
      <c r="N855" s="61"/>
      <c r="O855" s="61"/>
    </row>
    <row r="856" spans="1:15" s="49" customFormat="1" ht="15.75">
      <c r="A856" s="63"/>
      <c r="I856" s="65"/>
      <c r="J856" s="65"/>
      <c r="K856" s="65"/>
      <c r="N856" s="61"/>
      <c r="O856" s="61"/>
    </row>
    <row r="857" spans="1:15" s="49" customFormat="1" ht="15.75">
      <c r="A857" s="63"/>
      <c r="I857" s="65"/>
      <c r="J857" s="65"/>
      <c r="K857" s="65"/>
      <c r="N857" s="61"/>
      <c r="O857" s="61"/>
    </row>
    <row r="858" spans="1:15" s="49" customFormat="1" ht="15.75">
      <c r="A858" s="63"/>
      <c r="I858" s="65"/>
      <c r="J858" s="65"/>
      <c r="K858" s="65"/>
      <c r="N858" s="61"/>
      <c r="O858" s="61"/>
    </row>
    <row r="859" spans="1:15" s="49" customFormat="1" ht="15.75">
      <c r="A859" s="63"/>
      <c r="I859" s="65"/>
      <c r="J859" s="65"/>
      <c r="K859" s="65"/>
      <c r="N859" s="61"/>
      <c r="O859" s="61"/>
    </row>
    <row r="860" spans="1:15" s="49" customFormat="1" ht="15.75">
      <c r="A860" s="63"/>
      <c r="I860" s="65"/>
      <c r="J860" s="65"/>
      <c r="K860" s="65"/>
      <c r="N860" s="61"/>
      <c r="O860" s="61"/>
    </row>
    <row r="861" spans="1:15" s="49" customFormat="1" ht="15.75">
      <c r="A861" s="63"/>
      <c r="I861" s="65"/>
      <c r="J861" s="65"/>
      <c r="K861" s="65"/>
      <c r="N861" s="61"/>
      <c r="O861" s="61"/>
    </row>
    <row r="862" spans="1:15" s="49" customFormat="1" ht="15.75">
      <c r="A862" s="63"/>
      <c r="I862" s="65"/>
      <c r="J862" s="65"/>
      <c r="K862" s="65"/>
      <c r="N862" s="61"/>
      <c r="O862" s="61"/>
    </row>
    <row r="863" spans="1:15" s="49" customFormat="1" ht="15.75">
      <c r="A863" s="63"/>
      <c r="I863" s="65"/>
      <c r="J863" s="65"/>
      <c r="K863" s="65"/>
      <c r="N863" s="61"/>
      <c r="O863" s="61"/>
    </row>
    <row r="864" spans="1:15" s="49" customFormat="1" ht="15.75">
      <c r="A864" s="63"/>
      <c r="I864" s="65"/>
      <c r="J864" s="65"/>
      <c r="K864" s="65"/>
      <c r="N864" s="61"/>
      <c r="O864" s="61"/>
    </row>
    <row r="865" spans="1:15" s="49" customFormat="1" ht="15.75">
      <c r="A865" s="63"/>
      <c r="I865" s="65"/>
      <c r="J865" s="65"/>
      <c r="K865" s="65"/>
      <c r="N865" s="61"/>
      <c r="O865" s="61"/>
    </row>
    <row r="866" spans="1:15" s="49" customFormat="1" ht="15.75">
      <c r="A866" s="63"/>
      <c r="I866" s="65"/>
      <c r="J866" s="65"/>
      <c r="K866" s="65"/>
      <c r="N866" s="61"/>
      <c r="O866" s="61"/>
    </row>
    <row r="867" spans="1:15" s="49" customFormat="1" ht="15.75">
      <c r="A867" s="63"/>
      <c r="I867" s="65"/>
      <c r="J867" s="65"/>
      <c r="K867" s="65"/>
      <c r="N867" s="61"/>
      <c r="O867" s="61"/>
    </row>
    <row r="868" spans="1:15" s="49" customFormat="1" ht="15.75">
      <c r="A868" s="63"/>
      <c r="I868" s="65"/>
      <c r="J868" s="65"/>
      <c r="K868" s="65"/>
      <c r="N868" s="61"/>
      <c r="O868" s="61"/>
    </row>
    <row r="869" spans="1:15" s="49" customFormat="1" ht="15.75">
      <c r="A869" s="63"/>
      <c r="I869" s="65"/>
      <c r="J869" s="65"/>
      <c r="K869" s="65"/>
      <c r="N869" s="61"/>
      <c r="O869" s="61"/>
    </row>
    <row r="870" spans="1:15" s="49" customFormat="1" ht="15.75">
      <c r="A870" s="63"/>
      <c r="I870" s="65"/>
      <c r="J870" s="65"/>
      <c r="K870" s="65"/>
      <c r="N870" s="61"/>
      <c r="O870" s="61"/>
    </row>
    <row r="871" spans="1:15" s="49" customFormat="1" ht="15.75">
      <c r="A871" s="63"/>
      <c r="I871" s="65"/>
      <c r="J871" s="65"/>
      <c r="K871" s="65"/>
      <c r="N871" s="61"/>
      <c r="O871" s="61"/>
    </row>
    <row r="872" spans="1:15" s="49" customFormat="1" ht="15.75">
      <c r="A872" s="63"/>
      <c r="I872" s="65"/>
      <c r="J872" s="65"/>
      <c r="K872" s="65"/>
      <c r="N872" s="61"/>
      <c r="O872" s="61"/>
    </row>
    <row r="873" spans="1:15" s="49" customFormat="1" ht="15.75">
      <c r="A873" s="63"/>
      <c r="I873" s="65"/>
      <c r="J873" s="65"/>
      <c r="K873" s="65"/>
      <c r="N873" s="61"/>
      <c r="O873" s="61"/>
    </row>
    <row r="874" spans="1:15" s="49" customFormat="1" ht="15.75">
      <c r="A874" s="63"/>
      <c r="I874" s="65"/>
      <c r="J874" s="65"/>
      <c r="K874" s="65"/>
      <c r="N874" s="61"/>
      <c r="O874" s="61"/>
    </row>
    <row r="875" spans="1:15" s="49" customFormat="1" ht="15.75">
      <c r="A875" s="63"/>
      <c r="I875" s="65"/>
      <c r="J875" s="65"/>
      <c r="K875" s="65"/>
      <c r="N875" s="61"/>
      <c r="O875" s="61"/>
    </row>
    <row r="876" spans="1:15" s="49" customFormat="1" ht="15.75">
      <c r="A876" s="63"/>
      <c r="I876" s="65"/>
      <c r="J876" s="65"/>
      <c r="K876" s="65"/>
      <c r="N876" s="61"/>
      <c r="O876" s="61"/>
    </row>
    <row r="877" spans="1:15" s="49" customFormat="1" ht="15.75">
      <c r="A877" s="63"/>
      <c r="I877" s="65"/>
      <c r="J877" s="65"/>
      <c r="K877" s="65"/>
      <c r="N877" s="61"/>
      <c r="O877" s="61"/>
    </row>
    <row r="878" spans="1:15" s="49" customFormat="1" ht="15.75">
      <c r="A878" s="63"/>
      <c r="I878" s="65"/>
      <c r="J878" s="65"/>
      <c r="K878" s="65"/>
      <c r="N878" s="61"/>
      <c r="O878" s="61"/>
    </row>
    <row r="879" spans="1:15" s="49" customFormat="1" ht="15.75">
      <c r="A879" s="63"/>
      <c r="I879" s="65"/>
      <c r="J879" s="65"/>
      <c r="K879" s="65"/>
      <c r="N879" s="61"/>
      <c r="O879" s="61"/>
    </row>
    <row r="880" spans="1:15" s="49" customFormat="1" ht="15.75">
      <c r="A880" s="63"/>
      <c r="I880" s="65"/>
      <c r="J880" s="65"/>
      <c r="K880" s="65"/>
      <c r="N880" s="61"/>
      <c r="O880" s="61"/>
    </row>
    <row r="881" spans="1:15" s="49" customFormat="1" ht="15.75">
      <c r="A881" s="63"/>
      <c r="I881" s="65"/>
      <c r="J881" s="65"/>
      <c r="K881" s="65"/>
      <c r="N881" s="61"/>
      <c r="O881" s="61"/>
    </row>
    <row r="882" spans="1:15" s="49" customFormat="1" ht="15.75">
      <c r="A882" s="63"/>
      <c r="I882" s="65"/>
      <c r="J882" s="65"/>
      <c r="K882" s="65"/>
      <c r="N882" s="61"/>
      <c r="O882" s="61"/>
    </row>
    <row r="883" spans="1:15" s="49" customFormat="1" ht="15.75">
      <c r="A883" s="63"/>
      <c r="I883" s="65"/>
      <c r="J883" s="65"/>
      <c r="K883" s="65"/>
      <c r="N883" s="61"/>
      <c r="O883" s="61"/>
    </row>
    <row r="884" spans="1:15" s="49" customFormat="1" ht="15.75">
      <c r="A884" s="63"/>
      <c r="I884" s="65"/>
      <c r="J884" s="65"/>
      <c r="K884" s="65"/>
      <c r="N884" s="61"/>
      <c r="O884" s="61"/>
    </row>
    <row r="885" spans="1:15" s="49" customFormat="1" ht="15.75">
      <c r="A885" s="63"/>
      <c r="I885" s="65"/>
      <c r="J885" s="65"/>
      <c r="K885" s="65"/>
      <c r="N885" s="61"/>
      <c r="O885" s="61"/>
    </row>
    <row r="886" spans="1:15" s="49" customFormat="1" ht="15.75">
      <c r="A886" s="63"/>
      <c r="I886" s="65"/>
      <c r="J886" s="65"/>
      <c r="K886" s="65"/>
      <c r="N886" s="61"/>
      <c r="O886" s="61"/>
    </row>
    <row r="887" spans="1:15" s="49" customFormat="1" ht="15.75">
      <c r="A887" s="63"/>
      <c r="I887" s="65"/>
      <c r="J887" s="65"/>
      <c r="K887" s="65"/>
      <c r="N887" s="61"/>
      <c r="O887" s="61"/>
    </row>
    <row r="888" spans="1:15" s="49" customFormat="1" ht="15.75">
      <c r="A888" s="63"/>
      <c r="I888" s="65"/>
      <c r="J888" s="65"/>
      <c r="K888" s="65"/>
      <c r="N888" s="61"/>
      <c r="O888" s="61"/>
    </row>
    <row r="889" spans="1:15" s="49" customFormat="1" ht="15.75">
      <c r="A889" s="63"/>
      <c r="I889" s="65"/>
      <c r="J889" s="65"/>
      <c r="K889" s="65"/>
      <c r="N889" s="61"/>
      <c r="O889" s="61"/>
    </row>
    <row r="890" spans="1:15" s="49" customFormat="1" ht="15.75">
      <c r="A890" s="63"/>
      <c r="I890" s="65"/>
      <c r="J890" s="65"/>
      <c r="K890" s="65"/>
      <c r="N890" s="61"/>
      <c r="O890" s="61"/>
    </row>
    <row r="891" spans="1:15" s="49" customFormat="1" ht="15.75">
      <c r="A891" s="63"/>
      <c r="I891" s="65"/>
      <c r="J891" s="65"/>
      <c r="K891" s="65"/>
      <c r="N891" s="61"/>
      <c r="O891" s="61"/>
    </row>
    <row r="892" spans="1:15" s="49" customFormat="1" ht="15.75">
      <c r="A892" s="63"/>
      <c r="I892" s="65"/>
      <c r="J892" s="65"/>
      <c r="K892" s="65"/>
      <c r="N892" s="61"/>
      <c r="O892" s="61"/>
    </row>
    <row r="893" spans="1:15" s="49" customFormat="1" ht="15.75">
      <c r="A893" s="63"/>
      <c r="I893" s="65"/>
      <c r="J893" s="65"/>
      <c r="K893" s="65"/>
      <c r="N893" s="61"/>
      <c r="O893" s="61"/>
    </row>
    <row r="894" spans="1:15" s="49" customFormat="1" ht="15.75">
      <c r="A894" s="63"/>
      <c r="I894" s="65"/>
      <c r="J894" s="65"/>
      <c r="K894" s="65"/>
      <c r="N894" s="61"/>
      <c r="O894" s="61"/>
    </row>
    <row r="895" spans="1:15" s="49" customFormat="1" ht="15.75">
      <c r="A895" s="63"/>
      <c r="I895" s="65"/>
      <c r="J895" s="65"/>
      <c r="K895" s="65"/>
      <c r="N895" s="61"/>
      <c r="O895" s="61"/>
    </row>
    <row r="896" spans="1:15" s="49" customFormat="1" ht="15.75">
      <c r="A896" s="63"/>
      <c r="I896" s="65"/>
      <c r="J896" s="65"/>
      <c r="K896" s="65"/>
      <c r="N896" s="61"/>
      <c r="O896" s="61"/>
    </row>
    <row r="897" spans="1:15" s="49" customFormat="1" ht="15.75">
      <c r="A897" s="63"/>
      <c r="I897" s="65"/>
      <c r="J897" s="65"/>
      <c r="K897" s="65"/>
      <c r="N897" s="61"/>
      <c r="O897" s="61"/>
    </row>
    <row r="898" spans="1:15" s="49" customFormat="1" ht="15.75">
      <c r="A898" s="63"/>
      <c r="I898" s="65"/>
      <c r="J898" s="65"/>
      <c r="K898" s="65"/>
      <c r="N898" s="61"/>
      <c r="O898" s="61"/>
    </row>
    <row r="899" spans="1:15" s="49" customFormat="1" ht="15.75">
      <c r="A899" s="63"/>
      <c r="I899" s="65"/>
      <c r="J899" s="65"/>
      <c r="K899" s="65"/>
      <c r="N899" s="61"/>
      <c r="O899" s="61"/>
    </row>
    <row r="900" spans="1:15" s="49" customFormat="1" ht="15.75">
      <c r="A900" s="63"/>
      <c r="I900" s="65"/>
      <c r="J900" s="65"/>
      <c r="K900" s="65"/>
      <c r="N900" s="61"/>
      <c r="O900" s="61"/>
    </row>
    <row r="901" spans="1:15" s="49" customFormat="1" ht="15.75">
      <c r="A901" s="63"/>
      <c r="I901" s="65"/>
      <c r="J901" s="65"/>
      <c r="K901" s="65"/>
      <c r="N901" s="61"/>
      <c r="O901" s="61"/>
    </row>
    <row r="902" spans="1:15" s="49" customFormat="1" ht="15.75">
      <c r="A902" s="63"/>
      <c r="I902" s="65"/>
      <c r="J902" s="65"/>
      <c r="K902" s="65"/>
      <c r="N902" s="61"/>
      <c r="O902" s="61"/>
    </row>
    <row r="903" spans="1:15" s="49" customFormat="1" ht="15.75">
      <c r="A903" s="63"/>
      <c r="I903" s="65"/>
      <c r="J903" s="65"/>
      <c r="K903" s="65"/>
      <c r="N903" s="61"/>
      <c r="O903" s="61"/>
    </row>
    <row r="904" spans="1:15" s="49" customFormat="1" ht="15.75">
      <c r="A904" s="63"/>
      <c r="I904" s="65"/>
      <c r="J904" s="65"/>
      <c r="K904" s="65"/>
      <c r="N904" s="61"/>
      <c r="O904" s="61"/>
    </row>
    <row r="905" spans="1:15" s="49" customFormat="1" ht="15.75">
      <c r="A905" s="63"/>
      <c r="I905" s="65"/>
      <c r="J905" s="65"/>
      <c r="K905" s="65"/>
      <c r="N905" s="61"/>
      <c r="O905" s="61"/>
    </row>
    <row r="906" spans="1:15" s="49" customFormat="1" ht="15.75">
      <c r="A906" s="63"/>
      <c r="I906" s="65"/>
      <c r="J906" s="65"/>
      <c r="K906" s="65"/>
      <c r="N906" s="61"/>
      <c r="O906" s="61"/>
    </row>
    <row r="907" spans="1:15" s="49" customFormat="1" ht="15.75">
      <c r="A907" s="63"/>
      <c r="I907" s="65"/>
      <c r="J907" s="65"/>
      <c r="K907" s="65"/>
      <c r="N907" s="61"/>
      <c r="O907" s="61"/>
    </row>
    <row r="908" spans="1:15" s="49" customFormat="1" ht="15.75">
      <c r="A908" s="63"/>
      <c r="I908" s="65"/>
      <c r="J908" s="65"/>
      <c r="K908" s="65"/>
      <c r="N908" s="61"/>
      <c r="O908" s="61"/>
    </row>
    <row r="909" spans="1:15" s="49" customFormat="1" ht="15.75">
      <c r="A909" s="63"/>
      <c r="I909" s="65"/>
      <c r="J909" s="65"/>
      <c r="K909" s="65"/>
      <c r="N909" s="61"/>
      <c r="O909" s="61"/>
    </row>
    <row r="910" spans="1:15" s="49" customFormat="1" ht="15.75">
      <c r="A910" s="63"/>
      <c r="I910" s="65"/>
      <c r="J910" s="65"/>
      <c r="K910" s="65"/>
      <c r="N910" s="61"/>
      <c r="O910" s="61"/>
    </row>
    <row r="911" spans="1:15" s="49" customFormat="1" ht="15.75">
      <c r="A911" s="63"/>
      <c r="I911" s="65"/>
      <c r="J911" s="65"/>
      <c r="K911" s="65"/>
      <c r="N911" s="61"/>
      <c r="O911" s="61"/>
    </row>
    <row r="912" spans="1:15" s="49" customFormat="1" ht="15.75">
      <c r="A912" s="63"/>
      <c r="I912" s="65"/>
      <c r="J912" s="65"/>
      <c r="K912" s="65"/>
      <c r="N912" s="61"/>
      <c r="O912" s="61"/>
    </row>
    <row r="913" spans="1:15" s="49" customFormat="1" ht="15.75">
      <c r="A913" s="63"/>
      <c r="I913" s="65"/>
      <c r="J913" s="65"/>
      <c r="K913" s="65"/>
      <c r="N913" s="61"/>
      <c r="O913" s="61"/>
    </row>
    <row r="914" spans="1:15" s="49" customFormat="1" ht="15.75">
      <c r="A914" s="63"/>
      <c r="I914" s="65"/>
      <c r="J914" s="65"/>
      <c r="K914" s="65"/>
      <c r="N914" s="61"/>
      <c r="O914" s="61"/>
    </row>
    <row r="915" spans="1:15" s="49" customFormat="1" ht="15.75">
      <c r="A915" s="63"/>
      <c r="I915" s="65"/>
      <c r="J915" s="65"/>
      <c r="K915" s="65"/>
      <c r="N915" s="61"/>
      <c r="O915" s="61"/>
    </row>
    <row r="916" spans="1:15" s="49" customFormat="1" ht="15.75">
      <c r="A916" s="63"/>
      <c r="I916" s="65"/>
      <c r="J916" s="65"/>
      <c r="K916" s="65"/>
      <c r="N916" s="61"/>
      <c r="O916" s="61"/>
    </row>
    <row r="917" spans="1:15" s="49" customFormat="1" ht="15.75">
      <c r="A917" s="63"/>
      <c r="I917" s="65"/>
      <c r="J917" s="65"/>
      <c r="K917" s="65"/>
      <c r="N917" s="61"/>
      <c r="O917" s="61"/>
    </row>
    <row r="918" spans="1:15" s="49" customFormat="1" ht="15.75">
      <c r="A918" s="63"/>
      <c r="I918" s="65"/>
      <c r="J918" s="65"/>
      <c r="K918" s="65"/>
      <c r="N918" s="61"/>
      <c r="O918" s="61"/>
    </row>
    <row r="919" spans="1:15" s="49" customFormat="1" ht="15.75">
      <c r="A919" s="63"/>
      <c r="I919" s="65"/>
      <c r="J919" s="65"/>
      <c r="K919" s="65"/>
      <c r="N919" s="61"/>
      <c r="O919" s="61"/>
    </row>
    <row r="920" spans="1:15" s="49" customFormat="1" ht="15.75">
      <c r="A920" s="63"/>
      <c r="I920" s="65"/>
      <c r="J920" s="65"/>
      <c r="K920" s="65"/>
      <c r="N920" s="61"/>
      <c r="O920" s="61"/>
    </row>
    <row r="921" spans="1:15" s="49" customFormat="1" ht="15.75">
      <c r="A921" s="63"/>
      <c r="I921" s="65"/>
      <c r="J921" s="65"/>
      <c r="K921" s="65"/>
      <c r="N921" s="61"/>
      <c r="O921" s="61"/>
    </row>
    <row r="922" spans="1:15" s="49" customFormat="1" ht="15.75">
      <c r="A922" s="63"/>
      <c r="I922" s="65"/>
      <c r="J922" s="65"/>
      <c r="K922" s="65"/>
      <c r="N922" s="61"/>
      <c r="O922" s="61"/>
    </row>
    <row r="923" spans="1:15" s="49" customFormat="1" ht="15.75">
      <c r="A923" s="63"/>
      <c r="I923" s="65"/>
      <c r="J923" s="65"/>
      <c r="K923" s="65"/>
      <c r="N923" s="61"/>
      <c r="O923" s="61"/>
    </row>
    <row r="924" spans="1:15" s="49" customFormat="1" ht="15.75">
      <c r="A924" s="63"/>
      <c r="I924" s="65"/>
      <c r="J924" s="65"/>
      <c r="K924" s="65"/>
      <c r="N924" s="61"/>
      <c r="O924" s="61"/>
    </row>
    <row r="925" spans="1:15" s="49" customFormat="1" ht="15.75">
      <c r="A925" s="63"/>
      <c r="I925" s="65"/>
      <c r="J925" s="65"/>
      <c r="K925" s="65"/>
      <c r="N925" s="61"/>
      <c r="O925" s="61"/>
    </row>
    <row r="926" spans="1:15" s="49" customFormat="1" ht="15.75">
      <c r="A926" s="63"/>
      <c r="I926" s="65"/>
      <c r="J926" s="65"/>
      <c r="K926" s="65"/>
      <c r="N926" s="61"/>
      <c r="O926" s="61"/>
    </row>
    <row r="927" spans="1:15" s="49" customFormat="1" ht="15.75">
      <c r="A927" s="63"/>
      <c r="I927" s="65"/>
      <c r="J927" s="65"/>
      <c r="K927" s="65"/>
      <c r="N927" s="61"/>
      <c r="O927" s="61"/>
    </row>
    <row r="928" spans="1:15" s="49" customFormat="1" ht="15.75">
      <c r="A928" s="63"/>
      <c r="I928" s="65"/>
      <c r="J928" s="65"/>
      <c r="K928" s="65"/>
      <c r="N928" s="61"/>
      <c r="O928" s="61"/>
    </row>
    <row r="929" spans="1:15" s="49" customFormat="1" ht="15.75">
      <c r="A929" s="63"/>
      <c r="I929" s="65"/>
      <c r="J929" s="65"/>
      <c r="K929" s="65"/>
      <c r="N929" s="61"/>
      <c r="O929" s="61"/>
    </row>
    <row r="930" spans="1:15" s="49" customFormat="1" ht="15.75">
      <c r="A930" s="63"/>
      <c r="I930" s="65"/>
      <c r="J930" s="65"/>
      <c r="K930" s="65"/>
      <c r="N930" s="61"/>
      <c r="O930" s="61"/>
    </row>
    <row r="931" spans="1:15" s="49" customFormat="1" ht="15.75">
      <c r="A931" s="63"/>
      <c r="I931" s="65"/>
      <c r="J931" s="65"/>
      <c r="K931" s="65"/>
      <c r="N931" s="61"/>
      <c r="O931" s="61"/>
    </row>
    <row r="932" spans="1:15" s="49" customFormat="1" ht="15.75">
      <c r="A932" s="63"/>
      <c r="I932" s="65"/>
      <c r="J932" s="65"/>
      <c r="K932" s="65"/>
      <c r="N932" s="61"/>
      <c r="O932" s="61"/>
    </row>
    <row r="933" spans="1:15" s="49" customFormat="1" ht="15.75">
      <c r="A933" s="63"/>
      <c r="I933" s="65"/>
      <c r="J933" s="65"/>
      <c r="K933" s="65"/>
      <c r="N933" s="61"/>
      <c r="O933" s="61"/>
    </row>
    <row r="934" spans="1:15" s="49" customFormat="1" ht="15.75">
      <c r="A934" s="63"/>
      <c r="I934" s="65"/>
      <c r="J934" s="65"/>
      <c r="K934" s="65"/>
      <c r="N934" s="61"/>
      <c r="O934" s="61"/>
    </row>
    <row r="935" spans="1:15" s="49" customFormat="1" ht="15.75">
      <c r="A935" s="63"/>
      <c r="I935" s="65"/>
      <c r="J935" s="65"/>
      <c r="K935" s="65"/>
      <c r="N935" s="61"/>
      <c r="O935" s="61"/>
    </row>
    <row r="936" spans="1:15" s="49" customFormat="1" ht="15.75">
      <c r="A936" s="63"/>
      <c r="I936" s="65"/>
      <c r="J936" s="65"/>
      <c r="K936" s="65"/>
      <c r="N936" s="61"/>
      <c r="O936" s="61"/>
    </row>
    <row r="937" spans="1:15" s="49" customFormat="1" ht="15.75">
      <c r="A937" s="63"/>
      <c r="I937" s="65"/>
      <c r="J937" s="65"/>
      <c r="K937" s="65"/>
      <c r="N937" s="61"/>
      <c r="O937" s="61"/>
    </row>
    <row r="938" spans="1:15" s="49" customFormat="1" ht="15.75">
      <c r="A938" s="63"/>
      <c r="I938" s="65"/>
      <c r="J938" s="65"/>
      <c r="K938" s="65"/>
      <c r="N938" s="61"/>
      <c r="O938" s="61"/>
    </row>
    <row r="939" spans="1:15" s="49" customFormat="1" ht="15.75">
      <c r="A939" s="63"/>
      <c r="I939" s="65"/>
      <c r="J939" s="65"/>
      <c r="K939" s="65"/>
      <c r="N939" s="61"/>
      <c r="O939" s="61"/>
    </row>
    <row r="940" spans="1:15" s="49" customFormat="1" ht="15.75">
      <c r="A940" s="63"/>
      <c r="I940" s="65"/>
      <c r="J940" s="65"/>
      <c r="K940" s="65"/>
      <c r="N940" s="61"/>
      <c r="O940" s="61"/>
    </row>
    <row r="941" spans="1:15" s="49" customFormat="1" ht="15.75">
      <c r="A941" s="63"/>
      <c r="I941" s="65"/>
      <c r="J941" s="65"/>
      <c r="K941" s="65"/>
      <c r="N941" s="61"/>
      <c r="O941" s="61"/>
    </row>
    <row r="942" spans="1:15" s="49" customFormat="1" ht="15.75">
      <c r="A942" s="63"/>
      <c r="I942" s="65"/>
      <c r="J942" s="65"/>
      <c r="K942" s="65"/>
      <c r="N942" s="61"/>
      <c r="O942" s="61"/>
    </row>
    <row r="943" spans="1:15" s="49" customFormat="1" ht="15.75">
      <c r="A943" s="63"/>
      <c r="I943" s="65"/>
      <c r="J943" s="65"/>
      <c r="K943" s="65"/>
      <c r="N943" s="61"/>
      <c r="O943" s="61"/>
    </row>
    <row r="944" spans="1:15" s="49" customFormat="1" ht="15.75">
      <c r="A944" s="63"/>
      <c r="I944" s="65"/>
      <c r="J944" s="65"/>
      <c r="K944" s="65"/>
      <c r="N944" s="61"/>
      <c r="O944" s="61"/>
    </row>
    <row r="945" spans="1:15" s="49" customFormat="1" ht="15.75">
      <c r="A945" s="63"/>
      <c r="I945" s="65"/>
      <c r="J945" s="65"/>
      <c r="K945" s="65"/>
      <c r="N945" s="61"/>
      <c r="O945" s="61"/>
    </row>
    <row r="946" spans="1:15" s="49" customFormat="1" ht="15.75">
      <c r="A946" s="63"/>
      <c r="I946" s="65"/>
      <c r="J946" s="65"/>
      <c r="K946" s="65"/>
      <c r="N946" s="61"/>
      <c r="O946" s="61"/>
    </row>
    <row r="947" spans="1:15" s="49" customFormat="1" ht="15.75">
      <c r="A947" s="63"/>
      <c r="I947" s="65"/>
      <c r="J947" s="65"/>
      <c r="K947" s="65"/>
      <c r="N947" s="61"/>
      <c r="O947" s="61"/>
    </row>
    <row r="948" spans="1:15" s="49" customFormat="1" ht="15.75">
      <c r="A948" s="63"/>
      <c r="I948" s="65"/>
      <c r="J948" s="65"/>
      <c r="K948" s="65"/>
      <c r="N948" s="61"/>
      <c r="O948" s="61"/>
    </row>
    <row r="949" spans="1:15" s="49" customFormat="1" ht="15.75">
      <c r="A949" s="63"/>
      <c r="I949" s="65"/>
      <c r="J949" s="65"/>
      <c r="K949" s="65"/>
      <c r="N949" s="61"/>
      <c r="O949" s="61"/>
    </row>
    <row r="950" spans="1:15" s="49" customFormat="1" ht="15.75">
      <c r="A950" s="63"/>
      <c r="I950" s="65"/>
      <c r="J950" s="65"/>
      <c r="K950" s="65"/>
      <c r="N950" s="61"/>
      <c r="O950" s="61"/>
    </row>
    <row r="951" spans="1:15" s="49" customFormat="1" ht="15.75">
      <c r="A951" s="63"/>
      <c r="I951" s="65"/>
      <c r="J951" s="65"/>
      <c r="K951" s="65"/>
      <c r="N951" s="61"/>
      <c r="O951" s="61"/>
    </row>
    <row r="952" spans="1:15" s="49" customFormat="1" ht="15.75">
      <c r="A952" s="63"/>
      <c r="I952" s="65"/>
      <c r="J952" s="65"/>
      <c r="K952" s="65"/>
      <c r="N952" s="61"/>
      <c r="O952" s="61"/>
    </row>
    <row r="953" spans="1:15" s="49" customFormat="1" ht="15.75">
      <c r="A953" s="63"/>
      <c r="I953" s="65"/>
      <c r="J953" s="65"/>
      <c r="K953" s="65"/>
      <c r="N953" s="61"/>
      <c r="O953" s="61"/>
    </row>
    <row r="954" spans="1:15" s="49" customFormat="1" ht="15.75">
      <c r="A954" s="63"/>
      <c r="I954" s="65"/>
      <c r="J954" s="65"/>
      <c r="K954" s="65"/>
      <c r="N954" s="61"/>
      <c r="O954" s="61"/>
    </row>
    <row r="955" spans="1:15" s="49" customFormat="1" ht="15.75">
      <c r="A955" s="63"/>
      <c r="I955" s="65"/>
      <c r="J955" s="65"/>
      <c r="K955" s="65"/>
      <c r="N955" s="61"/>
      <c r="O955" s="61"/>
    </row>
    <row r="956" spans="1:15" s="49" customFormat="1" ht="15.75">
      <c r="A956" s="63"/>
      <c r="I956" s="65"/>
      <c r="J956" s="65"/>
      <c r="K956" s="65"/>
      <c r="N956" s="61"/>
      <c r="O956" s="61"/>
    </row>
    <row r="957" spans="1:15" s="49" customFormat="1" ht="15.75">
      <c r="A957" s="63"/>
      <c r="I957" s="65"/>
      <c r="J957" s="65"/>
      <c r="K957" s="65"/>
      <c r="N957" s="61"/>
      <c r="O957" s="61"/>
    </row>
    <row r="958" spans="1:15" s="49" customFormat="1" ht="15.75">
      <c r="A958" s="63"/>
      <c r="I958" s="65"/>
      <c r="J958" s="65"/>
      <c r="K958" s="65"/>
      <c r="N958" s="61"/>
      <c r="O958" s="61"/>
    </row>
    <row r="959" spans="1:15" s="49" customFormat="1" ht="15.75">
      <c r="A959" s="63"/>
      <c r="I959" s="65"/>
      <c r="J959" s="65"/>
      <c r="K959" s="65"/>
      <c r="N959" s="61"/>
      <c r="O959" s="61"/>
    </row>
    <row r="960" spans="1:15" s="49" customFormat="1" ht="15.75">
      <c r="A960" s="63"/>
      <c r="I960" s="65"/>
      <c r="J960" s="65"/>
      <c r="K960" s="65"/>
      <c r="N960" s="61"/>
      <c r="O960" s="61"/>
    </row>
    <row r="961" spans="1:15" s="49" customFormat="1" ht="15.75">
      <c r="A961" s="63"/>
      <c r="I961" s="65"/>
      <c r="J961" s="65"/>
      <c r="K961" s="65"/>
      <c r="N961" s="61"/>
      <c r="O961" s="61"/>
    </row>
    <row r="962" spans="1:15" s="49" customFormat="1" ht="15.75">
      <c r="A962" s="63"/>
      <c r="I962" s="65"/>
      <c r="J962" s="65"/>
      <c r="K962" s="65"/>
      <c r="N962" s="61"/>
      <c r="O962" s="61"/>
    </row>
    <row r="963" spans="1:15" s="49" customFormat="1" ht="15.75">
      <c r="A963" s="63"/>
      <c r="I963" s="65"/>
      <c r="J963" s="65"/>
      <c r="K963" s="65"/>
      <c r="N963" s="61"/>
      <c r="O963" s="61"/>
    </row>
    <row r="964" spans="1:15" s="49" customFormat="1" ht="15.75">
      <c r="A964" s="63"/>
      <c r="I964" s="65"/>
      <c r="J964" s="65"/>
      <c r="K964" s="65"/>
      <c r="N964" s="61"/>
      <c r="O964" s="61"/>
    </row>
    <row r="965" spans="1:15" s="49" customFormat="1" ht="15.75">
      <c r="A965" s="63"/>
      <c r="I965" s="65"/>
      <c r="J965" s="65"/>
      <c r="K965" s="65"/>
      <c r="N965" s="61"/>
      <c r="O965" s="61"/>
    </row>
    <row r="966" spans="1:15" s="49" customFormat="1" ht="15.75">
      <c r="A966" s="63"/>
      <c r="I966" s="65"/>
      <c r="J966" s="65"/>
      <c r="K966" s="65"/>
      <c r="N966" s="61"/>
      <c r="O966" s="61"/>
    </row>
    <row r="967" spans="1:15" s="49" customFormat="1" ht="15.75">
      <c r="A967" s="63"/>
      <c r="I967" s="65"/>
      <c r="J967" s="65"/>
      <c r="K967" s="65"/>
      <c r="N967" s="61"/>
      <c r="O967" s="61"/>
    </row>
    <row r="968" spans="1:15" s="49" customFormat="1" ht="15.75">
      <c r="A968" s="63"/>
      <c r="I968" s="65"/>
      <c r="J968" s="65"/>
      <c r="K968" s="65"/>
      <c r="N968" s="61"/>
      <c r="O968" s="61"/>
    </row>
    <row r="969" spans="1:15" s="49" customFormat="1" ht="15.75">
      <c r="A969" s="63"/>
      <c r="I969" s="65"/>
      <c r="J969" s="65"/>
      <c r="K969" s="65"/>
      <c r="N969" s="61"/>
      <c r="O969" s="61"/>
    </row>
    <row r="970" spans="1:15" s="49" customFormat="1" ht="15.75">
      <c r="A970" s="63"/>
      <c r="I970" s="65"/>
      <c r="J970" s="65"/>
      <c r="K970" s="65"/>
      <c r="N970" s="61"/>
      <c r="O970" s="61"/>
    </row>
    <row r="971" spans="1:15" s="49" customFormat="1" ht="15.75">
      <c r="A971" s="63"/>
      <c r="I971" s="65"/>
      <c r="J971" s="65"/>
      <c r="K971" s="65"/>
      <c r="N971" s="61"/>
      <c r="O971" s="61"/>
    </row>
    <row r="972" spans="1:15" s="49" customFormat="1" ht="15.75">
      <c r="A972" s="63"/>
      <c r="I972" s="65"/>
      <c r="J972" s="65"/>
      <c r="K972" s="65"/>
      <c r="N972" s="61"/>
      <c r="O972" s="61"/>
    </row>
    <row r="973" spans="1:15" s="49" customFormat="1" ht="15.75">
      <c r="A973" s="63"/>
      <c r="I973" s="65"/>
      <c r="J973" s="65"/>
      <c r="K973" s="65"/>
      <c r="N973" s="61"/>
      <c r="O973" s="61"/>
    </row>
    <row r="974" spans="1:15" s="49" customFormat="1" ht="15.75">
      <c r="A974" s="63"/>
      <c r="I974" s="65"/>
      <c r="J974" s="65"/>
      <c r="K974" s="65"/>
      <c r="N974" s="61"/>
      <c r="O974" s="61"/>
    </row>
    <row r="975" spans="1:15" s="49" customFormat="1" ht="15.75">
      <c r="A975" s="63"/>
      <c r="I975" s="65"/>
      <c r="J975" s="65"/>
      <c r="K975" s="65"/>
      <c r="N975" s="61"/>
      <c r="O975" s="61"/>
    </row>
    <row r="976" spans="1:15" s="49" customFormat="1" ht="15.75">
      <c r="A976" s="63"/>
      <c r="I976" s="65"/>
      <c r="J976" s="65"/>
      <c r="K976" s="65"/>
      <c r="N976" s="61"/>
      <c r="O976" s="61"/>
    </row>
    <row r="977" spans="1:15" s="49" customFormat="1" ht="15.75">
      <c r="A977" s="63"/>
      <c r="I977" s="65"/>
      <c r="J977" s="65"/>
      <c r="K977" s="65"/>
      <c r="N977" s="61"/>
      <c r="O977" s="61"/>
    </row>
    <row r="978" spans="1:15" s="49" customFormat="1" ht="15.75">
      <c r="A978" s="63"/>
      <c r="I978" s="65"/>
      <c r="J978" s="65"/>
      <c r="K978" s="65"/>
      <c r="N978" s="61"/>
      <c r="O978" s="61"/>
    </row>
    <row r="979" spans="1:15" s="49" customFormat="1" ht="15.75">
      <c r="A979" s="63"/>
      <c r="I979" s="65"/>
      <c r="J979" s="65"/>
      <c r="K979" s="65"/>
      <c r="N979" s="61"/>
      <c r="O979" s="61"/>
    </row>
    <row r="980" spans="1:15" s="49" customFormat="1" ht="15.75">
      <c r="A980" s="63"/>
      <c r="I980" s="65"/>
      <c r="J980" s="65"/>
      <c r="K980" s="65"/>
      <c r="N980" s="61"/>
      <c r="O980" s="61"/>
    </row>
    <row r="981" spans="1:15" s="49" customFormat="1" ht="15.75">
      <c r="A981" s="63"/>
      <c r="I981" s="65"/>
      <c r="J981" s="65"/>
      <c r="K981" s="65"/>
      <c r="N981" s="61"/>
      <c r="O981" s="61"/>
    </row>
    <row r="982" spans="1:15" s="49" customFormat="1" ht="15.75">
      <c r="A982" s="63"/>
      <c r="I982" s="65"/>
      <c r="J982" s="65"/>
      <c r="K982" s="65"/>
      <c r="N982" s="61"/>
      <c r="O982" s="61"/>
    </row>
    <row r="983" spans="1:15" s="49" customFormat="1" ht="15.75">
      <c r="A983" s="63"/>
      <c r="I983" s="65"/>
      <c r="J983" s="65"/>
      <c r="K983" s="65"/>
      <c r="N983" s="61"/>
      <c r="O983" s="61"/>
    </row>
    <row r="984" spans="1:15" s="49" customFormat="1" ht="15.75">
      <c r="A984" s="63"/>
      <c r="I984" s="65"/>
      <c r="J984" s="65"/>
      <c r="K984" s="65"/>
      <c r="N984" s="61"/>
      <c r="O984" s="61"/>
    </row>
    <row r="985" spans="1:15" s="49" customFormat="1" ht="15.75">
      <c r="A985" s="63"/>
      <c r="I985" s="65"/>
      <c r="J985" s="65"/>
      <c r="K985" s="65"/>
      <c r="N985" s="61"/>
      <c r="O985" s="61"/>
    </row>
    <row r="986" spans="1:15" s="49" customFormat="1" ht="15.75">
      <c r="A986" s="63"/>
      <c r="I986" s="65"/>
      <c r="J986" s="65"/>
      <c r="K986" s="65"/>
      <c r="N986" s="61"/>
      <c r="O986" s="61"/>
    </row>
    <row r="987" spans="1:15" s="49" customFormat="1" ht="15.75">
      <c r="A987" s="63"/>
      <c r="I987" s="65"/>
      <c r="J987" s="65"/>
      <c r="K987" s="65"/>
      <c r="N987" s="61"/>
      <c r="O987" s="61"/>
    </row>
    <row r="988" spans="1:15" s="49" customFormat="1" ht="15.75">
      <c r="A988" s="63"/>
      <c r="I988" s="65"/>
      <c r="J988" s="65"/>
      <c r="K988" s="65"/>
      <c r="N988" s="61"/>
      <c r="O988" s="61"/>
    </row>
    <row r="989" spans="1:15" s="49" customFormat="1" ht="15.75">
      <c r="A989" s="63"/>
      <c r="I989" s="65"/>
      <c r="J989" s="65"/>
      <c r="K989" s="65"/>
      <c r="N989" s="61"/>
      <c r="O989" s="61"/>
    </row>
    <row r="990" spans="1:15" s="49" customFormat="1" ht="15.75">
      <c r="A990" s="63"/>
      <c r="I990" s="65"/>
      <c r="J990" s="65"/>
      <c r="K990" s="65"/>
      <c r="N990" s="61"/>
      <c r="O990" s="61"/>
    </row>
    <row r="991" spans="1:15" s="49" customFormat="1" ht="15.75">
      <c r="A991" s="63"/>
      <c r="I991" s="65"/>
      <c r="J991" s="65"/>
      <c r="K991" s="65"/>
      <c r="N991" s="61"/>
      <c r="O991" s="61"/>
    </row>
    <row r="992" spans="1:15" s="49" customFormat="1" ht="15.75">
      <c r="A992" s="63"/>
      <c r="I992" s="65"/>
      <c r="J992" s="65"/>
      <c r="K992" s="65"/>
      <c r="N992" s="61"/>
      <c r="O992" s="61"/>
    </row>
    <row r="993" spans="1:15" s="49" customFormat="1" ht="15.75">
      <c r="A993" s="63"/>
      <c r="I993" s="65"/>
      <c r="J993" s="65"/>
      <c r="K993" s="65"/>
      <c r="N993" s="61"/>
      <c r="O993" s="61"/>
    </row>
    <row r="994" spans="1:15" s="49" customFormat="1" ht="15.75">
      <c r="A994" s="63"/>
      <c r="I994" s="65"/>
      <c r="J994" s="65"/>
      <c r="K994" s="65"/>
      <c r="N994" s="61"/>
      <c r="O994" s="61"/>
    </row>
    <row r="995" spans="1:15" s="49" customFormat="1" ht="15.75">
      <c r="A995" s="63"/>
      <c r="I995" s="65"/>
      <c r="J995" s="65"/>
      <c r="K995" s="65"/>
      <c r="N995" s="61"/>
      <c r="O995" s="61"/>
    </row>
    <row r="996" spans="1:15" s="49" customFormat="1" ht="15.75">
      <c r="A996" s="63"/>
      <c r="I996" s="65"/>
      <c r="J996" s="65"/>
      <c r="K996" s="65"/>
      <c r="N996" s="61"/>
      <c r="O996" s="61"/>
    </row>
    <row r="997" spans="1:15" s="49" customFormat="1" ht="15.75">
      <c r="A997" s="63"/>
      <c r="I997" s="65"/>
      <c r="J997" s="65"/>
      <c r="K997" s="65"/>
      <c r="N997" s="61"/>
      <c r="O997" s="61"/>
    </row>
    <row r="998" spans="1:15" s="49" customFormat="1" ht="15.75">
      <c r="A998" s="63"/>
      <c r="I998" s="65"/>
      <c r="J998" s="65"/>
      <c r="K998" s="65"/>
      <c r="N998" s="61"/>
      <c r="O998" s="61"/>
    </row>
    <row r="999" spans="1:15" s="49" customFormat="1" ht="15.75">
      <c r="A999" s="63"/>
      <c r="I999" s="65"/>
      <c r="J999" s="65"/>
      <c r="K999" s="65"/>
      <c r="N999" s="61"/>
      <c r="O999" s="61"/>
    </row>
    <row r="1000" spans="1:15" s="49" customFormat="1" ht="15.75">
      <c r="A1000" s="63"/>
      <c r="I1000" s="65"/>
      <c r="J1000" s="65"/>
      <c r="K1000" s="65"/>
      <c r="N1000" s="61"/>
      <c r="O1000" s="61"/>
    </row>
    <row r="1001" spans="1:15" s="49" customFormat="1" ht="15.75">
      <c r="A1001" s="63"/>
      <c r="I1001" s="65"/>
      <c r="J1001" s="65"/>
      <c r="K1001" s="65"/>
      <c r="N1001" s="61"/>
      <c r="O1001" s="61"/>
    </row>
    <row r="1002" spans="1:15" s="49" customFormat="1" ht="15.75">
      <c r="A1002" s="63"/>
      <c r="I1002" s="65"/>
      <c r="J1002" s="65"/>
      <c r="K1002" s="65"/>
      <c r="N1002" s="61"/>
      <c r="O1002" s="61"/>
    </row>
    <row r="1003" spans="1:15" s="49" customFormat="1" ht="15.75">
      <c r="A1003" s="63"/>
      <c r="I1003" s="65"/>
      <c r="J1003" s="65"/>
      <c r="K1003" s="65"/>
      <c r="N1003" s="61"/>
      <c r="O1003" s="61"/>
    </row>
    <row r="1004" spans="1:15" s="49" customFormat="1" ht="15.75">
      <c r="A1004" s="63"/>
      <c r="I1004" s="65"/>
      <c r="J1004" s="65"/>
      <c r="K1004" s="65"/>
      <c r="N1004" s="61"/>
      <c r="O1004" s="61"/>
    </row>
    <row r="1005" spans="1:15" s="49" customFormat="1" ht="15.75">
      <c r="A1005" s="63"/>
      <c r="I1005" s="65"/>
      <c r="J1005" s="65"/>
      <c r="K1005" s="65"/>
      <c r="N1005" s="61"/>
      <c r="O1005" s="61"/>
    </row>
    <row r="1006" spans="1:15" s="49" customFormat="1" ht="15.75">
      <c r="A1006" s="63"/>
      <c r="I1006" s="65"/>
      <c r="J1006" s="65"/>
      <c r="K1006" s="65"/>
      <c r="N1006" s="61"/>
      <c r="O1006" s="61"/>
    </row>
    <row r="1007" spans="1:15" s="49" customFormat="1" ht="15.75">
      <c r="A1007" s="63"/>
      <c r="I1007" s="65"/>
      <c r="J1007" s="65"/>
      <c r="K1007" s="65"/>
      <c r="N1007" s="61"/>
      <c r="O1007" s="61"/>
    </row>
    <row r="1008" spans="1:15" s="49" customFormat="1" ht="15.75">
      <c r="A1008" s="63"/>
      <c r="I1008" s="65"/>
      <c r="J1008" s="65"/>
      <c r="K1008" s="65"/>
      <c r="N1008" s="61"/>
      <c r="O1008" s="61"/>
    </row>
    <row r="1009" spans="1:15" s="49" customFormat="1" ht="15.75">
      <c r="A1009" s="63"/>
      <c r="I1009" s="65"/>
      <c r="J1009" s="65"/>
      <c r="K1009" s="65"/>
      <c r="N1009" s="61"/>
      <c r="O1009" s="61"/>
    </row>
    <row r="1010" spans="1:15" s="49" customFormat="1" ht="15.75">
      <c r="A1010" s="63"/>
      <c r="I1010" s="65"/>
      <c r="J1010" s="65"/>
      <c r="K1010" s="65"/>
      <c r="N1010" s="61"/>
      <c r="O1010" s="61"/>
    </row>
    <row r="1011" spans="1:15" s="49" customFormat="1" ht="15.75">
      <c r="A1011" s="63"/>
      <c r="I1011" s="65"/>
      <c r="J1011" s="65"/>
      <c r="K1011" s="65"/>
      <c r="N1011" s="61"/>
      <c r="O1011" s="61"/>
    </row>
    <row r="1012" spans="1:15" s="49" customFormat="1" ht="15.75">
      <c r="A1012" s="63"/>
      <c r="I1012" s="65"/>
      <c r="J1012" s="65"/>
      <c r="K1012" s="65"/>
      <c r="N1012" s="61"/>
      <c r="O1012" s="61"/>
    </row>
    <row r="1013" spans="1:15" s="49" customFormat="1" ht="15.75">
      <c r="A1013" s="63"/>
      <c r="I1013" s="65"/>
      <c r="J1013" s="65"/>
      <c r="K1013" s="65"/>
      <c r="N1013" s="61"/>
      <c r="O1013" s="61"/>
    </row>
    <row r="1014" spans="1:15" s="49" customFormat="1" ht="15.75">
      <c r="A1014" s="63"/>
      <c r="I1014" s="65"/>
      <c r="J1014" s="65"/>
      <c r="K1014" s="65"/>
      <c r="N1014" s="61"/>
      <c r="O1014" s="61"/>
    </row>
    <row r="1015" spans="1:15" s="49" customFormat="1" ht="15.75">
      <c r="A1015" s="63"/>
      <c r="I1015" s="65"/>
      <c r="J1015" s="65"/>
      <c r="K1015" s="65"/>
      <c r="N1015" s="61"/>
      <c r="O1015" s="61"/>
    </row>
    <row r="1016" spans="1:15" s="49" customFormat="1" ht="15.75">
      <c r="A1016" s="63"/>
      <c r="I1016" s="65"/>
      <c r="J1016" s="65"/>
      <c r="K1016" s="65"/>
      <c r="N1016" s="61"/>
      <c r="O1016" s="61"/>
    </row>
    <row r="1017" spans="1:15" s="49" customFormat="1" ht="15.75">
      <c r="A1017" s="63"/>
      <c r="I1017" s="65"/>
      <c r="J1017" s="65"/>
      <c r="K1017" s="65"/>
      <c r="N1017" s="61"/>
      <c r="O1017" s="61"/>
    </row>
    <row r="1018" spans="1:15" s="49" customFormat="1" ht="15.75">
      <c r="A1018" s="63"/>
      <c r="I1018" s="65"/>
      <c r="J1018" s="65"/>
      <c r="K1018" s="65"/>
      <c r="N1018" s="61"/>
      <c r="O1018" s="61"/>
    </row>
    <row r="1019" spans="1:15" s="49" customFormat="1" ht="15.75">
      <c r="A1019" s="63"/>
      <c r="I1019" s="65"/>
      <c r="J1019" s="65"/>
      <c r="K1019" s="65"/>
      <c r="N1019" s="61"/>
      <c r="O1019" s="61"/>
    </row>
    <row r="1020" spans="1:15" s="49" customFormat="1" ht="15.75">
      <c r="A1020" s="63"/>
      <c r="I1020" s="65"/>
      <c r="J1020" s="65"/>
      <c r="K1020" s="65"/>
      <c r="N1020" s="61"/>
      <c r="O1020" s="61"/>
    </row>
    <row r="1021" spans="1:15" s="49" customFormat="1" ht="15.75">
      <c r="A1021" s="63"/>
      <c r="I1021" s="65"/>
      <c r="J1021" s="65"/>
      <c r="K1021" s="65"/>
      <c r="N1021" s="61"/>
      <c r="O1021" s="61"/>
    </row>
    <row r="1022" spans="1:15" s="49" customFormat="1" ht="15.75">
      <c r="A1022" s="63"/>
      <c r="I1022" s="65"/>
      <c r="J1022" s="65"/>
      <c r="K1022" s="65"/>
      <c r="N1022" s="61"/>
      <c r="O1022" s="61"/>
    </row>
    <row r="1023" spans="1:15" s="49" customFormat="1" ht="15.75">
      <c r="A1023" s="63"/>
      <c r="I1023" s="65"/>
      <c r="J1023" s="65"/>
      <c r="K1023" s="65"/>
      <c r="N1023" s="61"/>
      <c r="O1023" s="61"/>
    </row>
    <row r="1024" spans="1:15" s="49" customFormat="1" ht="15.75">
      <c r="A1024" s="63"/>
      <c r="I1024" s="65"/>
      <c r="J1024" s="65"/>
      <c r="K1024" s="65"/>
      <c r="N1024" s="61"/>
      <c r="O1024" s="61"/>
    </row>
    <row r="1025" spans="1:15" s="49" customFormat="1" ht="15.75">
      <c r="A1025" s="63"/>
      <c r="I1025" s="65"/>
      <c r="J1025" s="65"/>
      <c r="K1025" s="65"/>
      <c r="N1025" s="61"/>
      <c r="O1025" s="61"/>
    </row>
    <row r="1026" spans="1:15" s="49" customFormat="1" ht="15.75">
      <c r="A1026" s="63"/>
      <c r="I1026" s="65"/>
      <c r="J1026" s="65"/>
      <c r="K1026" s="65"/>
      <c r="N1026" s="61"/>
      <c r="O1026" s="61"/>
    </row>
    <row r="1027" spans="1:15" s="49" customFormat="1" ht="15.75">
      <c r="A1027" s="63"/>
      <c r="I1027" s="65"/>
      <c r="J1027" s="65"/>
      <c r="K1027" s="65"/>
      <c r="N1027" s="61"/>
      <c r="O1027" s="61"/>
    </row>
    <row r="1028" spans="1:15" s="49" customFormat="1" ht="15.75">
      <c r="A1028" s="63"/>
      <c r="I1028" s="65"/>
      <c r="J1028" s="65"/>
      <c r="K1028" s="65"/>
      <c r="N1028" s="61"/>
      <c r="O1028" s="61"/>
    </row>
    <row r="1029" spans="1:15" s="49" customFormat="1" ht="15.75">
      <c r="A1029" s="63"/>
      <c r="I1029" s="65"/>
      <c r="J1029" s="65"/>
      <c r="K1029" s="65"/>
      <c r="N1029" s="61"/>
      <c r="O1029" s="61"/>
    </row>
    <row r="1030" spans="1:15" s="49" customFormat="1" ht="15.75">
      <c r="A1030" s="63"/>
      <c r="I1030" s="65"/>
      <c r="J1030" s="65"/>
      <c r="K1030" s="65"/>
      <c r="N1030" s="61"/>
      <c r="O1030" s="61"/>
    </row>
    <row r="1031" spans="1:15" s="49" customFormat="1" ht="15.75">
      <c r="A1031" s="63"/>
      <c r="I1031" s="65"/>
      <c r="J1031" s="65"/>
      <c r="K1031" s="65"/>
      <c r="N1031" s="61"/>
      <c r="O1031" s="61"/>
    </row>
    <row r="1032" spans="1:15" s="49" customFormat="1" ht="15.75">
      <c r="A1032" s="63"/>
      <c r="I1032" s="65"/>
      <c r="J1032" s="65"/>
      <c r="K1032" s="65"/>
      <c r="N1032" s="61"/>
      <c r="O1032" s="61"/>
    </row>
    <row r="1033" spans="1:15" s="49" customFormat="1" ht="15.75">
      <c r="A1033" s="63"/>
      <c r="I1033" s="65"/>
      <c r="J1033" s="65"/>
      <c r="K1033" s="65"/>
      <c r="N1033" s="61"/>
      <c r="O1033" s="61"/>
    </row>
    <row r="1034" spans="1:15" s="49" customFormat="1" ht="15.75">
      <c r="A1034" s="63"/>
      <c r="I1034" s="65"/>
      <c r="J1034" s="65"/>
      <c r="K1034" s="65"/>
      <c r="N1034" s="61"/>
      <c r="O1034" s="61"/>
    </row>
    <row r="1035" spans="1:15" s="49" customFormat="1" ht="15.75">
      <c r="A1035" s="63"/>
      <c r="I1035" s="65"/>
      <c r="J1035" s="65"/>
      <c r="K1035" s="65"/>
      <c r="N1035" s="61"/>
      <c r="O1035" s="61"/>
    </row>
    <row r="1036" spans="1:15" s="49" customFormat="1" ht="15.75">
      <c r="A1036" s="63"/>
      <c r="I1036" s="65"/>
      <c r="J1036" s="65"/>
      <c r="K1036" s="65"/>
      <c r="N1036" s="61"/>
      <c r="O1036" s="61"/>
    </row>
    <row r="1037" spans="1:15" s="49" customFormat="1" ht="15.75">
      <c r="A1037" s="63"/>
      <c r="I1037" s="65"/>
      <c r="J1037" s="65"/>
      <c r="K1037" s="65"/>
      <c r="N1037" s="61"/>
      <c r="O1037" s="61"/>
    </row>
    <row r="1038" spans="1:15" s="49" customFormat="1" ht="15.75">
      <c r="A1038" s="63"/>
      <c r="I1038" s="65"/>
      <c r="J1038" s="65"/>
      <c r="K1038" s="65"/>
      <c r="N1038" s="61"/>
      <c r="O1038" s="61"/>
    </row>
    <row r="1039" spans="1:15" s="49" customFormat="1" ht="15.75">
      <c r="A1039" s="63"/>
      <c r="I1039" s="65"/>
      <c r="J1039" s="65"/>
      <c r="K1039" s="65"/>
      <c r="N1039" s="61"/>
      <c r="O1039" s="61"/>
    </row>
    <row r="1040" spans="1:15" s="49" customFormat="1" ht="15.75">
      <c r="A1040" s="63"/>
      <c r="I1040" s="65"/>
      <c r="J1040" s="65"/>
      <c r="K1040" s="65"/>
      <c r="N1040" s="61"/>
      <c r="O1040" s="61"/>
    </row>
    <row r="1041" spans="1:15" s="49" customFormat="1" ht="15.75">
      <c r="A1041" s="63"/>
      <c r="I1041" s="65"/>
      <c r="J1041" s="65"/>
      <c r="K1041" s="65"/>
      <c r="N1041" s="61"/>
      <c r="O1041" s="61"/>
    </row>
    <row r="1042" spans="1:15" s="49" customFormat="1" ht="15.75">
      <c r="A1042" s="63"/>
      <c r="I1042" s="65"/>
      <c r="J1042" s="65"/>
      <c r="K1042" s="65"/>
      <c r="N1042" s="61"/>
      <c r="O1042" s="61"/>
    </row>
    <row r="1043" spans="1:15" s="49" customFormat="1" ht="15.75">
      <c r="A1043" s="63"/>
      <c r="I1043" s="65"/>
      <c r="J1043" s="65"/>
      <c r="K1043" s="65"/>
      <c r="N1043" s="61"/>
      <c r="O1043" s="61"/>
    </row>
    <row r="1044" spans="1:15" s="49" customFormat="1" ht="15.75">
      <c r="A1044" s="63"/>
      <c r="I1044" s="65"/>
      <c r="J1044" s="65"/>
      <c r="K1044" s="65"/>
      <c r="N1044" s="61"/>
      <c r="O1044" s="61"/>
    </row>
    <row r="1045" spans="1:15" s="49" customFormat="1" ht="15.75">
      <c r="A1045" s="63"/>
      <c r="I1045" s="65"/>
      <c r="J1045" s="65"/>
      <c r="K1045" s="65"/>
      <c r="N1045" s="61"/>
      <c r="O1045" s="61"/>
    </row>
    <row r="1046" spans="1:15" s="49" customFormat="1" ht="15.75">
      <c r="A1046" s="63"/>
      <c r="I1046" s="65"/>
      <c r="J1046" s="65"/>
      <c r="K1046" s="65"/>
      <c r="N1046" s="61"/>
      <c r="O1046" s="61"/>
    </row>
    <row r="1047" spans="1:15" s="49" customFormat="1" ht="15.75">
      <c r="A1047" s="63"/>
      <c r="I1047" s="65"/>
      <c r="J1047" s="65"/>
      <c r="K1047" s="65"/>
      <c r="N1047" s="61"/>
      <c r="O1047" s="61"/>
    </row>
    <row r="1048" spans="1:15" s="49" customFormat="1" ht="15.75">
      <c r="A1048" s="63"/>
      <c r="I1048" s="65"/>
      <c r="J1048" s="65"/>
      <c r="K1048" s="65"/>
      <c r="N1048" s="61"/>
      <c r="O1048" s="61"/>
    </row>
    <row r="1049" spans="1:15" s="49" customFormat="1" ht="15.75">
      <c r="A1049" s="63"/>
      <c r="I1049" s="65"/>
      <c r="J1049" s="65"/>
      <c r="K1049" s="65"/>
      <c r="N1049" s="61"/>
      <c r="O1049" s="61"/>
    </row>
    <row r="1050" spans="1:15" s="49" customFormat="1" ht="15.75">
      <c r="A1050" s="63"/>
      <c r="I1050" s="65"/>
      <c r="J1050" s="65"/>
      <c r="K1050" s="65"/>
      <c r="N1050" s="61"/>
      <c r="O1050" s="61"/>
    </row>
    <row r="1051" spans="1:15" s="49" customFormat="1" ht="15.75">
      <c r="A1051" s="63"/>
      <c r="I1051" s="65"/>
      <c r="J1051" s="65"/>
      <c r="K1051" s="65"/>
      <c r="N1051" s="61"/>
      <c r="O1051" s="61"/>
    </row>
    <row r="1052" spans="1:15" s="49" customFormat="1" ht="15.75">
      <c r="A1052" s="63"/>
      <c r="I1052" s="65"/>
      <c r="J1052" s="65"/>
      <c r="K1052" s="65"/>
      <c r="N1052" s="61"/>
      <c r="O1052" s="61"/>
    </row>
    <row r="1053" spans="1:15" s="49" customFormat="1" ht="15.75">
      <c r="A1053" s="63"/>
      <c r="I1053" s="65"/>
      <c r="J1053" s="65"/>
      <c r="K1053" s="65"/>
      <c r="N1053" s="61"/>
      <c r="O1053" s="61"/>
    </row>
    <row r="1054" spans="1:15" s="49" customFormat="1" ht="15.75">
      <c r="A1054" s="63"/>
      <c r="I1054" s="65"/>
      <c r="J1054" s="65"/>
      <c r="K1054" s="65"/>
      <c r="N1054" s="61"/>
      <c r="O1054" s="61"/>
    </row>
    <row r="1055" spans="1:15" s="49" customFormat="1" ht="15.75">
      <c r="A1055" s="63"/>
      <c r="I1055" s="65"/>
      <c r="J1055" s="65"/>
      <c r="K1055" s="65"/>
      <c r="N1055" s="61"/>
      <c r="O1055" s="61"/>
    </row>
    <row r="1056" spans="1:15" s="49" customFormat="1" ht="15.75">
      <c r="A1056" s="63"/>
      <c r="I1056" s="65"/>
      <c r="J1056" s="65"/>
      <c r="K1056" s="65"/>
      <c r="N1056" s="61"/>
      <c r="O1056" s="61"/>
    </row>
    <row r="1057" spans="1:15" s="49" customFormat="1" ht="15.75">
      <c r="A1057" s="63"/>
      <c r="I1057" s="65"/>
      <c r="J1057" s="65"/>
      <c r="K1057" s="65"/>
      <c r="N1057" s="61"/>
      <c r="O1057" s="61"/>
    </row>
    <row r="1058" spans="1:15" s="49" customFormat="1" ht="15.75">
      <c r="A1058" s="63"/>
      <c r="I1058" s="65"/>
      <c r="J1058" s="65"/>
      <c r="K1058" s="65"/>
      <c r="N1058" s="61"/>
      <c r="O1058" s="61"/>
    </row>
    <row r="1059" spans="1:15" s="49" customFormat="1" ht="15.75">
      <c r="A1059" s="63"/>
      <c r="I1059" s="65"/>
      <c r="J1059" s="65"/>
      <c r="K1059" s="65"/>
      <c r="N1059" s="61"/>
      <c r="O1059" s="61"/>
    </row>
    <row r="1060" spans="1:15" s="49" customFormat="1" ht="15.75">
      <c r="A1060" s="63"/>
      <c r="I1060" s="65"/>
      <c r="J1060" s="65"/>
      <c r="K1060" s="65"/>
      <c r="N1060" s="61"/>
      <c r="O1060" s="61"/>
    </row>
    <row r="1061" spans="1:15" s="49" customFormat="1" ht="15.75">
      <c r="A1061" s="63"/>
      <c r="I1061" s="65"/>
      <c r="J1061" s="65"/>
      <c r="K1061" s="65"/>
      <c r="N1061" s="61"/>
      <c r="O1061" s="61"/>
    </row>
    <row r="1062" spans="1:15" s="49" customFormat="1" ht="15.75">
      <c r="A1062" s="63"/>
      <c r="I1062" s="65"/>
      <c r="J1062" s="65"/>
      <c r="K1062" s="65"/>
      <c r="N1062" s="61"/>
      <c r="O1062" s="61"/>
    </row>
    <row r="1063" spans="1:15" s="49" customFormat="1" ht="15.75">
      <c r="A1063" s="63"/>
      <c r="I1063" s="65"/>
      <c r="J1063" s="65"/>
      <c r="K1063" s="65"/>
      <c r="N1063" s="61"/>
      <c r="O1063" s="61"/>
    </row>
    <row r="1064" spans="1:15" s="49" customFormat="1" ht="15.75">
      <c r="A1064" s="63"/>
      <c r="I1064" s="65"/>
      <c r="J1064" s="65"/>
      <c r="K1064" s="65"/>
      <c r="N1064" s="61"/>
      <c r="O1064" s="61"/>
    </row>
    <row r="1065" spans="1:15" s="49" customFormat="1" ht="15.75">
      <c r="A1065" s="63"/>
      <c r="I1065" s="65"/>
      <c r="J1065" s="65"/>
      <c r="K1065" s="65"/>
      <c r="N1065" s="61"/>
      <c r="O1065" s="61"/>
    </row>
    <row r="1066" spans="1:15" s="49" customFormat="1" ht="15.75">
      <c r="A1066" s="63"/>
      <c r="I1066" s="65"/>
      <c r="J1066" s="65"/>
      <c r="K1066" s="65"/>
      <c r="N1066" s="61"/>
      <c r="O1066" s="61"/>
    </row>
    <row r="1067" spans="1:15" s="49" customFormat="1" ht="15.75">
      <c r="A1067" s="63"/>
      <c r="I1067" s="65"/>
      <c r="J1067" s="65"/>
      <c r="K1067" s="65"/>
      <c r="N1067" s="61"/>
      <c r="O1067" s="61"/>
    </row>
    <row r="1068" spans="1:15" s="49" customFormat="1" ht="15.75">
      <c r="A1068" s="63"/>
      <c r="I1068" s="65"/>
      <c r="J1068" s="65"/>
      <c r="K1068" s="65"/>
      <c r="N1068" s="61"/>
      <c r="O1068" s="61"/>
    </row>
    <row r="1069" spans="1:15" s="49" customFormat="1" ht="15.75">
      <c r="A1069" s="63"/>
      <c r="I1069" s="65"/>
      <c r="J1069" s="65"/>
      <c r="K1069" s="65"/>
      <c r="N1069" s="61"/>
      <c r="O1069" s="61"/>
    </row>
    <row r="1070" spans="1:15" s="49" customFormat="1" ht="15.75">
      <c r="A1070" s="63"/>
      <c r="I1070" s="65"/>
      <c r="J1070" s="65"/>
      <c r="K1070" s="65"/>
      <c r="N1070" s="61"/>
      <c r="O1070" s="61"/>
    </row>
    <row r="1071" spans="1:15" s="49" customFormat="1" ht="15.75">
      <c r="A1071" s="63"/>
      <c r="I1071" s="65"/>
      <c r="J1071" s="65"/>
      <c r="K1071" s="65"/>
      <c r="N1071" s="61"/>
      <c r="O1071" s="61"/>
    </row>
    <row r="1072" spans="1:15" s="49" customFormat="1" ht="15.75">
      <c r="A1072" s="63"/>
      <c r="I1072" s="65"/>
      <c r="J1072" s="65"/>
      <c r="K1072" s="65"/>
      <c r="N1072" s="61"/>
      <c r="O1072" s="61"/>
    </row>
    <row r="1073" spans="1:15" s="49" customFormat="1" ht="15.75">
      <c r="A1073" s="63"/>
      <c r="I1073" s="65"/>
      <c r="J1073" s="65"/>
      <c r="K1073" s="65"/>
      <c r="N1073" s="61"/>
      <c r="O1073" s="61"/>
    </row>
    <row r="1074" spans="1:15" s="49" customFormat="1" ht="15.75">
      <c r="A1074" s="63"/>
      <c r="I1074" s="65"/>
      <c r="J1074" s="65"/>
      <c r="K1074" s="65"/>
      <c r="N1074" s="61"/>
      <c r="O1074" s="61"/>
    </row>
    <row r="1075" spans="1:15" s="49" customFormat="1" ht="15.75">
      <c r="A1075" s="63"/>
      <c r="I1075" s="65"/>
      <c r="J1075" s="65"/>
      <c r="K1075" s="65"/>
      <c r="N1075" s="61"/>
      <c r="O1075" s="61"/>
    </row>
    <row r="1076" spans="1:15" s="49" customFormat="1" ht="15.75">
      <c r="A1076" s="63"/>
      <c r="I1076" s="65"/>
      <c r="J1076" s="65"/>
      <c r="K1076" s="65"/>
      <c r="N1076" s="61"/>
      <c r="O1076" s="61"/>
    </row>
    <row r="1077" spans="1:15" s="49" customFormat="1" ht="15.75">
      <c r="A1077" s="63"/>
      <c r="I1077" s="65"/>
      <c r="J1077" s="65"/>
      <c r="K1077" s="65"/>
      <c r="N1077" s="61"/>
      <c r="O1077" s="61"/>
    </row>
    <row r="1078" spans="1:15" s="49" customFormat="1" ht="15.75">
      <c r="A1078" s="63"/>
      <c r="I1078" s="65"/>
      <c r="J1078" s="65"/>
      <c r="K1078" s="65"/>
      <c r="N1078" s="61"/>
      <c r="O1078" s="61"/>
    </row>
    <row r="1079" spans="1:15" s="49" customFormat="1" ht="15.75">
      <c r="A1079" s="63"/>
      <c r="I1079" s="65"/>
      <c r="J1079" s="65"/>
      <c r="K1079" s="65"/>
      <c r="N1079" s="61"/>
      <c r="O1079" s="61"/>
    </row>
    <row r="1080" spans="1:15" s="49" customFormat="1" ht="15.75">
      <c r="A1080" s="63"/>
      <c r="I1080" s="65"/>
      <c r="J1080" s="65"/>
      <c r="K1080" s="65"/>
      <c r="N1080" s="61"/>
      <c r="O1080" s="61"/>
    </row>
    <row r="1081" spans="1:15" s="49" customFormat="1" ht="15.75">
      <c r="A1081" s="63"/>
      <c r="I1081" s="65"/>
      <c r="J1081" s="65"/>
      <c r="K1081" s="65"/>
      <c r="N1081" s="61"/>
      <c r="O1081" s="61"/>
    </row>
    <row r="1082" spans="1:15" s="49" customFormat="1" ht="15.75">
      <c r="A1082" s="63"/>
      <c r="I1082" s="65"/>
      <c r="J1082" s="65"/>
      <c r="K1082" s="65"/>
      <c r="N1082" s="61"/>
      <c r="O1082" s="61"/>
    </row>
    <row r="1083" spans="1:15" s="49" customFormat="1" ht="15.75">
      <c r="A1083" s="63"/>
      <c r="I1083" s="65"/>
      <c r="J1083" s="65"/>
      <c r="K1083" s="65"/>
      <c r="N1083" s="61"/>
      <c r="O1083" s="61"/>
    </row>
    <row r="1084" spans="1:15" s="49" customFormat="1" ht="15.75">
      <c r="A1084" s="63"/>
      <c r="I1084" s="65"/>
      <c r="J1084" s="65"/>
      <c r="K1084" s="65"/>
      <c r="N1084" s="61"/>
      <c r="O1084" s="61"/>
    </row>
    <row r="1085" spans="1:15" s="49" customFormat="1" ht="15.75">
      <c r="A1085" s="63"/>
      <c r="I1085" s="65"/>
      <c r="J1085" s="65"/>
      <c r="K1085" s="65"/>
      <c r="N1085" s="61"/>
      <c r="O1085" s="61"/>
    </row>
    <row r="1086" spans="1:15" s="49" customFormat="1" ht="15.75">
      <c r="A1086" s="63"/>
      <c r="I1086" s="65"/>
      <c r="J1086" s="65"/>
      <c r="K1086" s="65"/>
      <c r="N1086" s="61"/>
      <c r="O1086" s="61"/>
    </row>
    <row r="1087" spans="1:15" s="49" customFormat="1" ht="15.75">
      <c r="A1087" s="63"/>
      <c r="I1087" s="65"/>
      <c r="J1087" s="65"/>
      <c r="K1087" s="65"/>
      <c r="N1087" s="61"/>
      <c r="O1087" s="61"/>
    </row>
    <row r="1088" spans="1:15" s="49" customFormat="1" ht="15.75">
      <c r="A1088" s="63"/>
      <c r="I1088" s="65"/>
      <c r="J1088" s="65"/>
      <c r="K1088" s="65"/>
      <c r="N1088" s="61"/>
      <c r="O1088" s="61"/>
    </row>
    <row r="1089" spans="1:15" s="49" customFormat="1" ht="15.75">
      <c r="A1089" s="63"/>
      <c r="I1089" s="65"/>
      <c r="J1089" s="65"/>
      <c r="K1089" s="65"/>
      <c r="N1089" s="61"/>
      <c r="O1089" s="61"/>
    </row>
    <row r="1090" spans="1:15" s="49" customFormat="1" ht="15.75">
      <c r="A1090" s="63"/>
      <c r="I1090" s="65"/>
      <c r="J1090" s="65"/>
      <c r="K1090" s="65"/>
      <c r="N1090" s="61"/>
      <c r="O1090" s="61"/>
    </row>
    <row r="1091" spans="1:15" s="49" customFormat="1" ht="15.75">
      <c r="A1091" s="63"/>
      <c r="I1091" s="65"/>
      <c r="J1091" s="65"/>
      <c r="K1091" s="65"/>
      <c r="N1091" s="61"/>
      <c r="O1091" s="61"/>
    </row>
    <row r="1092" spans="1:15" s="49" customFormat="1" ht="15.75">
      <c r="A1092" s="63"/>
      <c r="I1092" s="65"/>
      <c r="J1092" s="65"/>
      <c r="K1092" s="65"/>
      <c r="N1092" s="61"/>
      <c r="O1092" s="61"/>
    </row>
    <row r="1093" spans="1:15" s="49" customFormat="1" ht="15.75">
      <c r="A1093" s="63"/>
      <c r="I1093" s="65"/>
      <c r="J1093" s="65"/>
      <c r="K1093" s="65"/>
      <c r="N1093" s="61"/>
      <c r="O1093" s="61"/>
    </row>
    <row r="1094" spans="1:15" s="49" customFormat="1" ht="15.75">
      <c r="A1094" s="63"/>
      <c r="I1094" s="65"/>
      <c r="J1094" s="65"/>
      <c r="K1094" s="65"/>
      <c r="N1094" s="61"/>
      <c r="O1094" s="61"/>
    </row>
    <row r="1095" spans="1:15" s="49" customFormat="1" ht="15.75">
      <c r="A1095" s="63"/>
      <c r="I1095" s="65"/>
      <c r="J1095" s="65"/>
      <c r="K1095" s="65"/>
      <c r="N1095" s="61"/>
      <c r="O1095" s="61"/>
    </row>
    <row r="1096" spans="1:15" s="49" customFormat="1" ht="15.75">
      <c r="A1096" s="63"/>
      <c r="I1096" s="65"/>
      <c r="J1096" s="65"/>
      <c r="K1096" s="65"/>
      <c r="N1096" s="61"/>
      <c r="O1096" s="61"/>
    </row>
    <row r="1097" spans="1:15" s="49" customFormat="1" ht="15.75">
      <c r="A1097" s="63"/>
      <c r="I1097" s="65"/>
      <c r="J1097" s="65"/>
      <c r="K1097" s="65"/>
      <c r="N1097" s="61"/>
      <c r="O1097" s="61"/>
    </row>
    <row r="1098" spans="1:15" s="49" customFormat="1" ht="15.75">
      <c r="A1098" s="63"/>
      <c r="I1098" s="65"/>
      <c r="J1098" s="65"/>
      <c r="K1098" s="65"/>
      <c r="N1098" s="61"/>
      <c r="O1098" s="61"/>
    </row>
    <row r="1099" spans="1:15" s="49" customFormat="1" ht="15.75">
      <c r="A1099" s="63"/>
      <c r="I1099" s="65"/>
      <c r="J1099" s="65"/>
      <c r="K1099" s="65"/>
      <c r="N1099" s="61"/>
      <c r="O1099" s="61"/>
    </row>
    <row r="1100" spans="1:15" s="49" customFormat="1" ht="15.75">
      <c r="A1100" s="63"/>
      <c r="I1100" s="65"/>
      <c r="J1100" s="65"/>
      <c r="K1100" s="65"/>
      <c r="N1100" s="61"/>
      <c r="O1100" s="61"/>
    </row>
    <row r="1101" spans="1:15" s="49" customFormat="1" ht="15.75">
      <c r="A1101" s="63"/>
      <c r="I1101" s="65"/>
      <c r="J1101" s="65"/>
      <c r="K1101" s="65"/>
      <c r="N1101" s="61"/>
      <c r="O1101" s="61"/>
    </row>
    <row r="1102" spans="1:15" s="49" customFormat="1" ht="15.75">
      <c r="A1102" s="63"/>
      <c r="I1102" s="65"/>
      <c r="J1102" s="65"/>
      <c r="K1102" s="65"/>
      <c r="N1102" s="61"/>
      <c r="O1102" s="61"/>
    </row>
    <row r="1103" spans="1:15" s="49" customFormat="1" ht="15.75">
      <c r="A1103" s="63"/>
      <c r="I1103" s="65"/>
      <c r="J1103" s="65"/>
      <c r="K1103" s="65"/>
      <c r="N1103" s="61"/>
      <c r="O1103" s="61"/>
    </row>
    <row r="1104" spans="1:15" s="49" customFormat="1" ht="15.75">
      <c r="A1104" s="63"/>
      <c r="I1104" s="65"/>
      <c r="J1104" s="65"/>
      <c r="K1104" s="65"/>
      <c r="N1104" s="61"/>
      <c r="O1104" s="61"/>
    </row>
    <row r="1105" spans="1:15" s="49" customFormat="1" ht="15.75">
      <c r="A1105" s="63"/>
      <c r="I1105" s="65"/>
      <c r="J1105" s="65"/>
      <c r="K1105" s="65"/>
      <c r="N1105" s="61"/>
      <c r="O1105" s="61"/>
    </row>
    <row r="1106" spans="1:15" s="49" customFormat="1" ht="15.75">
      <c r="A1106" s="63"/>
      <c r="I1106" s="65"/>
      <c r="J1106" s="65"/>
      <c r="K1106" s="65"/>
      <c r="N1106" s="61"/>
      <c r="O1106" s="61"/>
    </row>
    <row r="1107" spans="1:15" s="49" customFormat="1" ht="15.75">
      <c r="A1107" s="63"/>
      <c r="I1107" s="65"/>
      <c r="J1107" s="65"/>
      <c r="K1107" s="65"/>
      <c r="N1107" s="61"/>
      <c r="O1107" s="61"/>
    </row>
    <row r="1108" spans="1:15" s="49" customFormat="1" ht="15.75">
      <c r="A1108" s="63"/>
      <c r="I1108" s="65"/>
      <c r="J1108" s="65"/>
      <c r="K1108" s="65"/>
      <c r="N1108" s="61"/>
      <c r="O1108" s="61"/>
    </row>
    <row r="1109" spans="1:15" s="49" customFormat="1" ht="15.75">
      <c r="A1109" s="63"/>
      <c r="I1109" s="65"/>
      <c r="J1109" s="65"/>
      <c r="K1109" s="65"/>
      <c r="N1109" s="61"/>
      <c r="O1109" s="61"/>
    </row>
    <row r="1110" spans="1:15" s="49" customFormat="1" ht="15.75">
      <c r="A1110" s="63"/>
      <c r="I1110" s="65"/>
      <c r="J1110" s="65"/>
      <c r="K1110" s="65"/>
      <c r="N1110" s="61"/>
      <c r="O1110" s="61"/>
    </row>
    <row r="1111" spans="1:15" s="49" customFormat="1" ht="15.75">
      <c r="A1111" s="63"/>
      <c r="I1111" s="65"/>
      <c r="J1111" s="65"/>
      <c r="K1111" s="65"/>
      <c r="N1111" s="61"/>
      <c r="O1111" s="61"/>
    </row>
    <row r="1112" spans="1:15" s="49" customFormat="1" ht="15.75">
      <c r="A1112" s="63"/>
      <c r="I1112" s="65"/>
      <c r="J1112" s="65"/>
      <c r="K1112" s="65"/>
      <c r="N1112" s="61"/>
      <c r="O1112" s="61"/>
    </row>
    <row r="1113" spans="1:15" s="49" customFormat="1" ht="15.75">
      <c r="A1113" s="63"/>
      <c r="I1113" s="65"/>
      <c r="J1113" s="65"/>
      <c r="K1113" s="65"/>
      <c r="N1113" s="61"/>
      <c r="O1113" s="61"/>
    </row>
    <row r="1114" spans="1:15" s="49" customFormat="1" ht="15.75">
      <c r="A1114" s="63"/>
      <c r="I1114" s="65"/>
      <c r="J1114" s="65"/>
      <c r="K1114" s="65"/>
      <c r="N1114" s="61"/>
      <c r="O1114" s="61"/>
    </row>
    <row r="1115" spans="1:15" s="49" customFormat="1" ht="15.75">
      <c r="A1115" s="63"/>
      <c r="I1115" s="65"/>
      <c r="J1115" s="65"/>
      <c r="K1115" s="65"/>
      <c r="N1115" s="61"/>
      <c r="O1115" s="61"/>
    </row>
    <row r="1116" spans="1:15" s="49" customFormat="1" ht="15.75">
      <c r="A1116" s="63"/>
      <c r="I1116" s="65"/>
      <c r="J1116" s="65"/>
      <c r="K1116" s="65"/>
      <c r="N1116" s="61"/>
      <c r="O1116" s="61"/>
    </row>
    <row r="1117" spans="1:15" s="49" customFormat="1" ht="15.75">
      <c r="A1117" s="63"/>
      <c r="I1117" s="65"/>
      <c r="J1117" s="65"/>
      <c r="K1117" s="65"/>
      <c r="N1117" s="61"/>
      <c r="O1117" s="61"/>
    </row>
    <row r="1118" spans="1:15" s="49" customFormat="1" ht="15.75">
      <c r="A1118" s="63"/>
      <c r="I1118" s="65"/>
      <c r="J1118" s="65"/>
      <c r="K1118" s="65"/>
      <c r="N1118" s="61"/>
      <c r="O1118" s="61"/>
    </row>
    <row r="1119" spans="1:15" s="49" customFormat="1" ht="15.75">
      <c r="A1119" s="63"/>
      <c r="I1119" s="65"/>
      <c r="J1119" s="65"/>
      <c r="K1119" s="65"/>
      <c r="N1119" s="61"/>
      <c r="O1119" s="61"/>
    </row>
    <row r="1120" spans="1:15" s="49" customFormat="1" ht="15.75">
      <c r="A1120" s="63"/>
      <c r="I1120" s="65"/>
      <c r="J1120" s="65"/>
      <c r="K1120" s="65"/>
      <c r="N1120" s="61"/>
      <c r="O1120" s="61"/>
    </row>
    <row r="1121" spans="1:15" s="49" customFormat="1" ht="15.75">
      <c r="A1121" s="63"/>
      <c r="I1121" s="65"/>
      <c r="J1121" s="65"/>
      <c r="K1121" s="65"/>
      <c r="N1121" s="61"/>
      <c r="O1121" s="61"/>
    </row>
    <row r="1122" spans="1:15" s="49" customFormat="1" ht="15.75">
      <c r="A1122" s="63"/>
      <c r="I1122" s="65"/>
      <c r="J1122" s="65"/>
      <c r="K1122" s="65"/>
      <c r="N1122" s="61"/>
      <c r="O1122" s="61"/>
    </row>
    <row r="1123" spans="1:15" s="49" customFormat="1" ht="15.75">
      <c r="A1123" s="63"/>
      <c r="I1123" s="65"/>
      <c r="J1123" s="65"/>
      <c r="K1123" s="65"/>
      <c r="N1123" s="61"/>
      <c r="O1123" s="61"/>
    </row>
    <row r="1124" spans="1:15" s="49" customFormat="1" ht="15.75">
      <c r="A1124" s="63"/>
      <c r="I1124" s="65"/>
      <c r="J1124" s="65"/>
      <c r="K1124" s="65"/>
      <c r="N1124" s="61"/>
      <c r="O1124" s="61"/>
    </row>
    <row r="1125" spans="1:15" s="49" customFormat="1" ht="15.75">
      <c r="A1125" s="63"/>
      <c r="I1125" s="65"/>
      <c r="J1125" s="65"/>
      <c r="K1125" s="65"/>
      <c r="N1125" s="61"/>
      <c r="O1125" s="61"/>
    </row>
    <row r="1126" spans="1:15" s="49" customFormat="1" ht="15.75">
      <c r="A1126" s="63"/>
      <c r="I1126" s="65"/>
      <c r="J1126" s="65"/>
      <c r="K1126" s="65"/>
      <c r="N1126" s="61"/>
      <c r="O1126" s="61"/>
    </row>
    <row r="1127" spans="1:15" s="49" customFormat="1" ht="15.75">
      <c r="A1127" s="63"/>
      <c r="I1127" s="65"/>
      <c r="J1127" s="65"/>
      <c r="K1127" s="65"/>
      <c r="N1127" s="61"/>
      <c r="O1127" s="61"/>
    </row>
    <row r="1128" spans="1:15" s="49" customFormat="1" ht="15.75">
      <c r="A1128" s="63"/>
      <c r="I1128" s="65"/>
      <c r="J1128" s="65"/>
      <c r="K1128" s="65"/>
      <c r="N1128" s="61"/>
      <c r="O1128" s="61"/>
    </row>
    <row r="1129" spans="1:15" s="49" customFormat="1" ht="15.75">
      <c r="A1129" s="63"/>
      <c r="I1129" s="65"/>
      <c r="J1129" s="65"/>
      <c r="K1129" s="65"/>
      <c r="N1129" s="61"/>
      <c r="O1129" s="61"/>
    </row>
    <row r="1130" spans="1:15" s="49" customFormat="1" ht="15.75">
      <c r="A1130" s="63"/>
      <c r="I1130" s="65"/>
      <c r="J1130" s="65"/>
      <c r="K1130" s="65"/>
      <c r="N1130" s="61"/>
      <c r="O1130" s="61"/>
    </row>
    <row r="1131" spans="1:15" s="49" customFormat="1" ht="15.75">
      <c r="A1131" s="63"/>
      <c r="I1131" s="65"/>
      <c r="J1131" s="65"/>
      <c r="K1131" s="65"/>
      <c r="N1131" s="61"/>
      <c r="O1131" s="61"/>
    </row>
    <row r="1132" spans="1:15" s="49" customFormat="1" ht="15.75">
      <c r="A1132" s="63"/>
      <c r="I1132" s="65"/>
      <c r="J1132" s="65"/>
      <c r="K1132" s="65"/>
      <c r="N1132" s="61"/>
      <c r="O1132" s="61"/>
    </row>
    <row r="1133" spans="1:15" s="49" customFormat="1" ht="15.75">
      <c r="A1133" s="63"/>
      <c r="I1133" s="65"/>
      <c r="J1133" s="65"/>
      <c r="K1133" s="65"/>
      <c r="N1133" s="61"/>
      <c r="O1133" s="61"/>
    </row>
    <row r="1134" spans="1:15" s="49" customFormat="1" ht="15.75">
      <c r="A1134" s="63"/>
      <c r="I1134" s="65"/>
      <c r="J1134" s="65"/>
      <c r="K1134" s="65"/>
      <c r="N1134" s="61"/>
      <c r="O1134" s="61"/>
    </row>
    <row r="1135" spans="1:15" s="49" customFormat="1" ht="15.75">
      <c r="A1135" s="63"/>
      <c r="I1135" s="65"/>
      <c r="J1135" s="65"/>
      <c r="K1135" s="65"/>
      <c r="N1135" s="61"/>
      <c r="O1135" s="61"/>
    </row>
    <row r="1136" spans="1:15" s="49" customFormat="1" ht="15.75">
      <c r="A1136" s="63"/>
      <c r="I1136" s="65"/>
      <c r="J1136" s="65"/>
      <c r="K1136" s="65"/>
      <c r="N1136" s="61"/>
      <c r="O1136" s="61"/>
    </row>
    <row r="1137" spans="1:15" s="49" customFormat="1" ht="15.75">
      <c r="A1137" s="63"/>
      <c r="I1137" s="65"/>
      <c r="J1137" s="65"/>
      <c r="K1137" s="65"/>
      <c r="N1137" s="61"/>
      <c r="O1137" s="61"/>
    </row>
    <row r="1138" spans="1:15" s="49" customFormat="1" ht="15.75">
      <c r="A1138" s="63"/>
      <c r="I1138" s="65"/>
      <c r="J1138" s="65"/>
      <c r="K1138" s="65"/>
      <c r="N1138" s="61"/>
      <c r="O1138" s="61"/>
    </row>
    <row r="1139" spans="1:15" s="49" customFormat="1" ht="15.75">
      <c r="A1139" s="63"/>
      <c r="I1139" s="65"/>
      <c r="J1139" s="65"/>
      <c r="K1139" s="65"/>
      <c r="N1139" s="61"/>
      <c r="O1139" s="61"/>
    </row>
    <row r="1140" spans="1:15" s="49" customFormat="1" ht="15.75">
      <c r="A1140" s="63"/>
      <c r="I1140" s="65"/>
      <c r="J1140" s="65"/>
      <c r="K1140" s="65"/>
      <c r="N1140" s="61"/>
      <c r="O1140" s="61"/>
    </row>
    <row r="1141" spans="1:15" s="49" customFormat="1" ht="15.75">
      <c r="A1141" s="63"/>
      <c r="I1141" s="65"/>
      <c r="J1141" s="65"/>
      <c r="K1141" s="65"/>
      <c r="N1141" s="61"/>
      <c r="O1141" s="61"/>
    </row>
    <row r="1142" spans="1:15" s="49" customFormat="1" ht="15.75">
      <c r="A1142" s="63"/>
      <c r="I1142" s="65"/>
      <c r="J1142" s="65"/>
      <c r="K1142" s="65"/>
      <c r="N1142" s="61"/>
      <c r="O1142" s="61"/>
    </row>
    <row r="1143" spans="1:15" s="49" customFormat="1" ht="15.75">
      <c r="A1143" s="63"/>
      <c r="I1143" s="65"/>
      <c r="J1143" s="65"/>
      <c r="K1143" s="65"/>
      <c r="N1143" s="61"/>
      <c r="O1143" s="61"/>
    </row>
    <row r="1144" spans="1:15" s="49" customFormat="1" ht="15.75">
      <c r="A1144" s="63"/>
      <c r="I1144" s="65"/>
      <c r="J1144" s="65"/>
      <c r="K1144" s="65"/>
      <c r="N1144" s="61"/>
      <c r="O1144" s="61"/>
    </row>
    <row r="1145" spans="1:15" s="49" customFormat="1" ht="15.75">
      <c r="A1145" s="63"/>
      <c r="I1145" s="65"/>
      <c r="J1145" s="65"/>
      <c r="K1145" s="65"/>
      <c r="N1145" s="61"/>
      <c r="O1145" s="61"/>
    </row>
    <row r="1146" spans="1:15" s="49" customFormat="1" ht="15.75">
      <c r="A1146" s="63"/>
      <c r="I1146" s="65"/>
      <c r="J1146" s="65"/>
      <c r="K1146" s="65"/>
      <c r="N1146" s="61"/>
      <c r="O1146" s="61"/>
    </row>
    <row r="1147" spans="1:15" s="49" customFormat="1" ht="15.75">
      <c r="A1147" s="63"/>
      <c r="I1147" s="65"/>
      <c r="J1147" s="65"/>
      <c r="K1147" s="65"/>
      <c r="N1147" s="61"/>
      <c r="O1147" s="61"/>
    </row>
    <row r="1148" spans="1:15" s="49" customFormat="1" ht="15.75">
      <c r="A1148" s="63"/>
      <c r="I1148" s="65"/>
      <c r="J1148" s="65"/>
      <c r="K1148" s="65"/>
      <c r="N1148" s="61"/>
      <c r="O1148" s="61"/>
    </row>
    <row r="1149" spans="1:15" s="49" customFormat="1" ht="15.75">
      <c r="A1149" s="63"/>
      <c r="I1149" s="65"/>
      <c r="J1149" s="65"/>
      <c r="K1149" s="65"/>
      <c r="N1149" s="61"/>
      <c r="O1149" s="61"/>
    </row>
    <row r="1150" spans="1:15" s="49" customFormat="1" ht="15.75">
      <c r="A1150" s="63"/>
      <c r="I1150" s="65"/>
      <c r="J1150" s="65"/>
      <c r="K1150" s="65"/>
      <c r="N1150" s="61"/>
      <c r="O1150" s="61"/>
    </row>
    <row r="1151" spans="1:15" s="49" customFormat="1" ht="15.75">
      <c r="A1151" s="63"/>
      <c r="I1151" s="65"/>
      <c r="J1151" s="65"/>
      <c r="K1151" s="65"/>
      <c r="N1151" s="61"/>
      <c r="O1151" s="61"/>
    </row>
    <row r="1152" spans="1:15" s="49" customFormat="1" ht="15.75">
      <c r="A1152" s="63"/>
      <c r="I1152" s="65"/>
      <c r="J1152" s="65"/>
      <c r="K1152" s="65"/>
      <c r="N1152" s="61"/>
      <c r="O1152" s="61"/>
    </row>
    <row r="1153" spans="1:15" s="49" customFormat="1" ht="15.75">
      <c r="A1153" s="63"/>
      <c r="I1153" s="65"/>
      <c r="J1153" s="65"/>
      <c r="K1153" s="65"/>
      <c r="N1153" s="61"/>
      <c r="O1153" s="61"/>
    </row>
    <row r="1154" spans="1:15" s="49" customFormat="1" ht="15.75">
      <c r="A1154" s="63"/>
      <c r="I1154" s="65"/>
      <c r="J1154" s="65"/>
      <c r="K1154" s="65"/>
      <c r="N1154" s="61"/>
      <c r="O1154" s="61"/>
    </row>
    <row r="1155" spans="1:15" s="49" customFormat="1" ht="15.75">
      <c r="A1155" s="63"/>
      <c r="I1155" s="65"/>
      <c r="J1155" s="65"/>
      <c r="K1155" s="65"/>
      <c r="N1155" s="61"/>
      <c r="O1155" s="61"/>
    </row>
    <row r="1156" spans="1:15" s="49" customFormat="1" ht="15.75">
      <c r="A1156" s="63"/>
      <c r="I1156" s="65"/>
      <c r="J1156" s="65"/>
      <c r="K1156" s="65"/>
      <c r="N1156" s="61"/>
      <c r="O1156" s="61"/>
    </row>
    <row r="1157" spans="1:15" s="49" customFormat="1" ht="15.75">
      <c r="A1157" s="63"/>
      <c r="I1157" s="65"/>
      <c r="J1157" s="65"/>
      <c r="K1157" s="65"/>
      <c r="N1157" s="61"/>
      <c r="O1157" s="61"/>
    </row>
    <row r="1158" spans="1:15" s="49" customFormat="1" ht="15.75">
      <c r="A1158" s="63"/>
      <c r="I1158" s="65"/>
      <c r="J1158" s="65"/>
      <c r="K1158" s="65"/>
      <c r="N1158" s="61"/>
      <c r="O1158" s="61"/>
    </row>
    <row r="1159" spans="1:15" s="49" customFormat="1" ht="15.75">
      <c r="A1159" s="63"/>
      <c r="I1159" s="65"/>
      <c r="J1159" s="65"/>
      <c r="K1159" s="65"/>
      <c r="N1159" s="61"/>
      <c r="O1159" s="61"/>
    </row>
    <row r="1160" spans="1:15" s="49" customFormat="1" ht="15.75">
      <c r="A1160" s="63"/>
      <c r="I1160" s="65"/>
      <c r="J1160" s="65"/>
      <c r="K1160" s="65"/>
      <c r="N1160" s="61"/>
      <c r="O1160" s="61"/>
    </row>
    <row r="1161" spans="1:15" s="49" customFormat="1" ht="15.75">
      <c r="A1161" s="63"/>
      <c r="I1161" s="65"/>
      <c r="J1161" s="65"/>
      <c r="K1161" s="65"/>
      <c r="N1161" s="61"/>
      <c r="O1161" s="61"/>
    </row>
    <row r="1162" spans="1:15" s="49" customFormat="1" ht="15.75">
      <c r="A1162" s="63"/>
      <c r="I1162" s="65"/>
      <c r="J1162" s="65"/>
      <c r="K1162" s="65"/>
      <c r="N1162" s="61"/>
      <c r="O1162" s="61"/>
    </row>
    <row r="1163" spans="1:15" s="49" customFormat="1" ht="15.75">
      <c r="A1163" s="63"/>
      <c r="I1163" s="65"/>
      <c r="J1163" s="65"/>
      <c r="K1163" s="65"/>
      <c r="N1163" s="61"/>
      <c r="O1163" s="61"/>
    </row>
    <row r="1164" spans="1:15" s="49" customFormat="1" ht="15.75">
      <c r="A1164" s="63"/>
      <c r="I1164" s="65"/>
      <c r="J1164" s="65"/>
      <c r="K1164" s="65"/>
      <c r="N1164" s="61"/>
      <c r="O1164" s="61"/>
    </row>
    <row r="1165" spans="1:15" s="49" customFormat="1" ht="15.75">
      <c r="A1165" s="63"/>
      <c r="I1165" s="65"/>
      <c r="J1165" s="65"/>
      <c r="K1165" s="65"/>
      <c r="N1165" s="61"/>
      <c r="O1165" s="61"/>
    </row>
    <row r="1166" spans="1:15" s="49" customFormat="1" ht="15.75">
      <c r="A1166" s="63"/>
      <c r="I1166" s="65"/>
      <c r="J1166" s="65"/>
      <c r="K1166" s="65"/>
      <c r="N1166" s="61"/>
      <c r="O1166" s="61"/>
    </row>
    <row r="1167" spans="1:15" s="49" customFormat="1" ht="15.75">
      <c r="A1167" s="63"/>
      <c r="I1167" s="65"/>
      <c r="J1167" s="65"/>
      <c r="K1167" s="65"/>
      <c r="N1167" s="61"/>
      <c r="O1167" s="61"/>
    </row>
    <row r="1168" spans="1:15" s="49" customFormat="1" ht="15.75">
      <c r="A1168" s="63"/>
      <c r="I1168" s="65"/>
      <c r="J1168" s="65"/>
      <c r="K1168" s="65"/>
      <c r="N1168" s="61"/>
      <c r="O1168" s="61"/>
    </row>
    <row r="1169" spans="1:15" s="49" customFormat="1" ht="15.75">
      <c r="A1169" s="63"/>
      <c r="I1169" s="65"/>
      <c r="J1169" s="65"/>
      <c r="K1169" s="65"/>
      <c r="N1169" s="61"/>
      <c r="O1169" s="61"/>
    </row>
    <row r="1170" spans="1:15" s="49" customFormat="1" ht="15.75">
      <c r="A1170" s="63"/>
      <c r="I1170" s="65"/>
      <c r="J1170" s="65"/>
      <c r="K1170" s="65"/>
      <c r="N1170" s="61"/>
      <c r="O1170" s="61"/>
    </row>
    <row r="1171" spans="1:15" s="49" customFormat="1" ht="15.75">
      <c r="A1171" s="63"/>
      <c r="I1171" s="65"/>
      <c r="J1171" s="65"/>
      <c r="K1171" s="65"/>
      <c r="N1171" s="61"/>
      <c r="O1171" s="61"/>
    </row>
    <row r="1172" spans="1:15" s="49" customFormat="1" ht="15.75">
      <c r="A1172" s="63"/>
      <c r="I1172" s="65"/>
      <c r="J1172" s="65"/>
      <c r="K1172" s="65"/>
      <c r="N1172" s="61"/>
      <c r="O1172" s="61"/>
    </row>
    <row r="1173" spans="1:15" s="49" customFormat="1" ht="15.75">
      <c r="A1173" s="63"/>
      <c r="I1173" s="65"/>
      <c r="J1173" s="65"/>
      <c r="K1173" s="65"/>
      <c r="N1173" s="61"/>
      <c r="O1173" s="61"/>
    </row>
    <row r="1174" spans="1:15" s="49" customFormat="1" ht="15.75">
      <c r="A1174" s="63"/>
      <c r="I1174" s="65"/>
      <c r="J1174" s="65"/>
      <c r="K1174" s="65"/>
      <c r="N1174" s="61"/>
      <c r="O1174" s="61"/>
    </row>
    <row r="1175" spans="1:15" s="49" customFormat="1" ht="15.75">
      <c r="A1175" s="63"/>
      <c r="I1175" s="65"/>
      <c r="J1175" s="65"/>
      <c r="K1175" s="65"/>
      <c r="N1175" s="61"/>
      <c r="O1175" s="61"/>
    </row>
    <row r="1176" spans="1:15" s="49" customFormat="1" ht="15.75">
      <c r="A1176" s="63"/>
      <c r="I1176" s="65"/>
      <c r="J1176" s="65"/>
      <c r="K1176" s="65"/>
      <c r="N1176" s="61"/>
      <c r="O1176" s="61"/>
    </row>
    <row r="1177" spans="1:15" s="49" customFormat="1" ht="15.75">
      <c r="A1177" s="63"/>
      <c r="I1177" s="65"/>
      <c r="J1177" s="65"/>
      <c r="K1177" s="65"/>
      <c r="N1177" s="61"/>
      <c r="O1177" s="61"/>
    </row>
    <row r="1178" spans="1:15" s="49" customFormat="1" ht="15.75">
      <c r="A1178" s="63"/>
      <c r="I1178" s="65"/>
      <c r="J1178" s="65"/>
      <c r="K1178" s="65"/>
      <c r="N1178" s="61"/>
      <c r="O1178" s="61"/>
    </row>
    <row r="1179" spans="1:15" s="49" customFormat="1" ht="15.75">
      <c r="A1179" s="63"/>
      <c r="I1179" s="65"/>
      <c r="J1179" s="65"/>
      <c r="K1179" s="65"/>
      <c r="N1179" s="61"/>
      <c r="O1179" s="61"/>
    </row>
    <row r="1180" spans="1:15" s="49" customFormat="1" ht="15.75">
      <c r="A1180" s="63"/>
      <c r="I1180" s="65"/>
      <c r="J1180" s="65"/>
      <c r="K1180" s="65"/>
      <c r="N1180" s="61"/>
      <c r="O1180" s="61"/>
    </row>
    <row r="1181" spans="1:15" s="49" customFormat="1" ht="15.75">
      <c r="A1181" s="63"/>
      <c r="I1181" s="65"/>
      <c r="J1181" s="65"/>
      <c r="K1181" s="65"/>
      <c r="N1181" s="61"/>
      <c r="O1181" s="61"/>
    </row>
    <row r="1182" spans="1:15" s="49" customFormat="1" ht="15.75">
      <c r="A1182" s="63"/>
      <c r="I1182" s="65"/>
      <c r="J1182" s="65"/>
      <c r="K1182" s="65"/>
      <c r="N1182" s="61"/>
      <c r="O1182" s="61"/>
    </row>
    <row r="1183" spans="1:15" s="49" customFormat="1" ht="15.75">
      <c r="A1183" s="63"/>
      <c r="I1183" s="65"/>
      <c r="J1183" s="65"/>
      <c r="K1183" s="65"/>
      <c r="N1183" s="61"/>
      <c r="O1183" s="61"/>
    </row>
    <row r="1184" spans="1:15" s="49" customFormat="1" ht="15.75">
      <c r="A1184" s="63"/>
      <c r="I1184" s="65"/>
      <c r="J1184" s="65"/>
      <c r="K1184" s="65"/>
      <c r="N1184" s="61"/>
      <c r="O1184" s="61"/>
    </row>
    <row r="1185" spans="1:15" s="49" customFormat="1" ht="15.75">
      <c r="A1185" s="63"/>
      <c r="I1185" s="65"/>
      <c r="J1185" s="65"/>
      <c r="K1185" s="65"/>
      <c r="N1185" s="61"/>
      <c r="O1185" s="61"/>
    </row>
    <row r="1186" spans="1:15" s="49" customFormat="1" ht="15.75">
      <c r="A1186" s="63"/>
      <c r="I1186" s="65"/>
      <c r="J1186" s="65"/>
      <c r="K1186" s="65"/>
      <c r="N1186" s="61"/>
      <c r="O1186" s="61"/>
    </row>
    <row r="1187" spans="1:15" s="49" customFormat="1" ht="15.75">
      <c r="A1187" s="63"/>
      <c r="I1187" s="65"/>
      <c r="J1187" s="65"/>
      <c r="K1187" s="65"/>
      <c r="N1187" s="61"/>
      <c r="O1187" s="61"/>
    </row>
    <row r="1188" spans="1:15" s="49" customFormat="1" ht="15.75">
      <c r="A1188" s="63"/>
      <c r="I1188" s="65"/>
      <c r="J1188" s="65"/>
      <c r="K1188" s="65"/>
      <c r="N1188" s="61"/>
      <c r="O1188" s="61"/>
    </row>
    <row r="1189" spans="1:15" s="49" customFormat="1" ht="15.75">
      <c r="A1189" s="63"/>
      <c r="I1189" s="65"/>
      <c r="J1189" s="65"/>
      <c r="K1189" s="65"/>
      <c r="N1189" s="61"/>
      <c r="O1189" s="61"/>
    </row>
    <row r="1190" spans="1:15" s="49" customFormat="1" ht="15.75">
      <c r="A1190" s="63"/>
      <c r="I1190" s="65"/>
      <c r="J1190" s="65"/>
      <c r="K1190" s="65"/>
      <c r="N1190" s="61"/>
      <c r="O1190" s="61"/>
    </row>
    <row r="1191" spans="1:15" s="49" customFormat="1" ht="15.75">
      <c r="A1191" s="63"/>
      <c r="I1191" s="65"/>
      <c r="J1191" s="65"/>
      <c r="K1191" s="65"/>
      <c r="N1191" s="61"/>
      <c r="O1191" s="61"/>
    </row>
    <row r="1192" spans="1:15" s="49" customFormat="1" ht="15.75">
      <c r="A1192" s="63"/>
      <c r="I1192" s="65"/>
      <c r="J1192" s="65"/>
      <c r="K1192" s="65"/>
      <c r="N1192" s="61"/>
      <c r="O1192" s="61"/>
    </row>
    <row r="1193" spans="1:15" s="49" customFormat="1" ht="15.75">
      <c r="A1193" s="63"/>
      <c r="I1193" s="65"/>
      <c r="J1193" s="65"/>
      <c r="K1193" s="65"/>
      <c r="N1193" s="61"/>
      <c r="O1193" s="61"/>
    </row>
    <row r="1194" spans="1:15" s="49" customFormat="1" ht="15.75">
      <c r="A1194" s="63"/>
      <c r="I1194" s="65"/>
      <c r="J1194" s="65"/>
      <c r="K1194" s="65"/>
      <c r="N1194" s="61"/>
      <c r="O1194" s="61"/>
    </row>
    <row r="1195" spans="1:15" s="49" customFormat="1" ht="15.75">
      <c r="A1195" s="63"/>
      <c r="I1195" s="65"/>
      <c r="J1195" s="65"/>
      <c r="K1195" s="65"/>
      <c r="N1195" s="61"/>
      <c r="O1195" s="61"/>
    </row>
    <row r="1196" spans="1:15" s="49" customFormat="1" ht="15.75">
      <c r="A1196" s="63"/>
      <c r="I1196" s="65"/>
      <c r="J1196" s="65"/>
      <c r="K1196" s="65"/>
      <c r="N1196" s="61"/>
      <c r="O1196" s="61"/>
    </row>
    <row r="1197" spans="1:15" s="49" customFormat="1" ht="15.75">
      <c r="A1197" s="63"/>
      <c r="I1197" s="65"/>
      <c r="J1197" s="65"/>
      <c r="K1197" s="65"/>
      <c r="N1197" s="61"/>
      <c r="O1197" s="61"/>
    </row>
    <row r="1198" spans="1:15" s="49" customFormat="1" ht="15.75">
      <c r="A1198" s="63"/>
      <c r="I1198" s="65"/>
      <c r="J1198" s="65"/>
      <c r="K1198" s="65"/>
      <c r="N1198" s="61"/>
      <c r="O1198" s="61"/>
    </row>
    <row r="1199" spans="1:15" s="49" customFormat="1" ht="15.75">
      <c r="A1199" s="63"/>
      <c r="I1199" s="65"/>
      <c r="J1199" s="65"/>
      <c r="K1199" s="65"/>
      <c r="N1199" s="61"/>
      <c r="O1199" s="61"/>
    </row>
    <row r="1200" spans="1:15" s="49" customFormat="1" ht="15.75">
      <c r="A1200" s="63"/>
      <c r="I1200" s="65"/>
      <c r="J1200" s="65"/>
      <c r="K1200" s="65"/>
      <c r="N1200" s="61"/>
      <c r="O1200" s="61"/>
    </row>
    <row r="1201" spans="1:15" s="49" customFormat="1" ht="15.75">
      <c r="A1201" s="63"/>
      <c r="I1201" s="65"/>
      <c r="J1201" s="65"/>
      <c r="K1201" s="65"/>
      <c r="N1201" s="61"/>
      <c r="O1201" s="61"/>
    </row>
    <row r="1202" spans="1:15" s="49" customFormat="1" ht="15.75">
      <c r="A1202" s="63"/>
      <c r="I1202" s="65"/>
      <c r="J1202" s="65"/>
      <c r="K1202" s="65"/>
      <c r="N1202" s="61"/>
      <c r="O1202" s="61"/>
    </row>
    <row r="1203" spans="1:15" s="49" customFormat="1" ht="15.75">
      <c r="A1203" s="63"/>
      <c r="I1203" s="65"/>
      <c r="J1203" s="65"/>
      <c r="K1203" s="65"/>
      <c r="N1203" s="61"/>
      <c r="O1203" s="61"/>
    </row>
    <row r="1204" spans="1:15" s="49" customFormat="1" ht="15.75">
      <c r="A1204" s="63"/>
      <c r="I1204" s="65"/>
      <c r="J1204" s="65"/>
      <c r="K1204" s="65"/>
      <c r="N1204" s="61"/>
      <c r="O1204" s="61"/>
    </row>
    <row r="1205" spans="1:15" s="49" customFormat="1" ht="15.75">
      <c r="A1205" s="63"/>
      <c r="I1205" s="65"/>
      <c r="J1205" s="65"/>
      <c r="K1205" s="65"/>
      <c r="N1205" s="61"/>
      <c r="O1205" s="61"/>
    </row>
    <row r="1206" spans="1:15" s="49" customFormat="1" ht="15.75">
      <c r="A1206" s="63"/>
      <c r="I1206" s="65"/>
      <c r="J1206" s="65"/>
      <c r="K1206" s="65"/>
      <c r="N1206" s="61"/>
      <c r="O1206" s="61"/>
    </row>
    <row r="1207" spans="1:15" s="49" customFormat="1" ht="15.75">
      <c r="A1207" s="63"/>
      <c r="I1207" s="65"/>
      <c r="J1207" s="65"/>
      <c r="K1207" s="65"/>
      <c r="N1207" s="61"/>
      <c r="O1207" s="61"/>
    </row>
    <row r="1208" spans="1:15" s="49" customFormat="1" ht="15.75">
      <c r="A1208" s="63"/>
      <c r="I1208" s="65"/>
      <c r="J1208" s="65"/>
      <c r="K1208" s="65"/>
      <c r="N1208" s="61"/>
      <c r="O1208" s="61"/>
    </row>
    <row r="1209" spans="1:15" s="49" customFormat="1" ht="15.75">
      <c r="A1209" s="63"/>
      <c r="I1209" s="65"/>
      <c r="J1209" s="65"/>
      <c r="K1209" s="65"/>
      <c r="N1209" s="61"/>
      <c r="O1209" s="61"/>
    </row>
    <row r="1210" spans="1:15" s="49" customFormat="1" ht="15.75">
      <c r="A1210" s="63"/>
      <c r="I1210" s="65"/>
      <c r="J1210" s="65"/>
      <c r="K1210" s="65"/>
      <c r="N1210" s="61"/>
      <c r="O1210" s="61"/>
    </row>
    <row r="1211" spans="1:15" s="49" customFormat="1" ht="15.75">
      <c r="A1211" s="63"/>
      <c r="I1211" s="65"/>
      <c r="J1211" s="65"/>
      <c r="K1211" s="65"/>
      <c r="N1211" s="61"/>
      <c r="O1211" s="61"/>
    </row>
    <row r="1212" spans="1:15" s="49" customFormat="1" ht="15.75">
      <c r="A1212" s="63"/>
      <c r="I1212" s="65"/>
      <c r="J1212" s="65"/>
      <c r="K1212" s="65"/>
      <c r="N1212" s="61"/>
      <c r="O1212" s="61"/>
    </row>
    <row r="1213" spans="1:15" s="49" customFormat="1" ht="15.75">
      <c r="A1213" s="63"/>
      <c r="I1213" s="65"/>
      <c r="J1213" s="65"/>
      <c r="K1213" s="65"/>
      <c r="N1213" s="61"/>
      <c r="O1213" s="61"/>
    </row>
    <row r="1214" spans="1:15" s="49" customFormat="1" ht="15.75">
      <c r="A1214" s="63"/>
      <c r="I1214" s="65"/>
      <c r="J1214" s="65"/>
      <c r="K1214" s="65"/>
      <c r="N1214" s="61"/>
      <c r="O1214" s="61"/>
    </row>
    <row r="1215" spans="1:15" s="49" customFormat="1" ht="15.75">
      <c r="A1215" s="63"/>
      <c r="I1215" s="65"/>
      <c r="J1215" s="65"/>
      <c r="K1215" s="65"/>
      <c r="N1215" s="61"/>
      <c r="O1215" s="61"/>
    </row>
    <row r="1216" spans="1:15" s="49" customFormat="1" ht="15.75">
      <c r="A1216" s="63"/>
      <c r="I1216" s="65"/>
      <c r="J1216" s="65"/>
      <c r="K1216" s="65"/>
      <c r="N1216" s="61"/>
      <c r="O1216" s="61"/>
    </row>
    <row r="1217" spans="1:15" s="49" customFormat="1" ht="15.75">
      <c r="A1217" s="63"/>
      <c r="I1217" s="65"/>
      <c r="J1217" s="65"/>
      <c r="K1217" s="65"/>
      <c r="N1217" s="61"/>
      <c r="O1217" s="61"/>
    </row>
    <row r="1218" spans="1:15" s="49" customFormat="1" ht="15.75">
      <c r="A1218" s="63"/>
      <c r="I1218" s="65"/>
      <c r="J1218" s="65"/>
      <c r="K1218" s="65"/>
      <c r="N1218" s="61"/>
      <c r="O1218" s="61"/>
    </row>
    <row r="1219" spans="1:15" s="49" customFormat="1" ht="15.75">
      <c r="A1219" s="63"/>
      <c r="I1219" s="65"/>
      <c r="J1219" s="65"/>
      <c r="K1219" s="65"/>
      <c r="N1219" s="61"/>
      <c r="O1219" s="61"/>
    </row>
    <row r="1220" spans="1:15" s="49" customFormat="1" ht="15.75">
      <c r="A1220" s="63"/>
      <c r="I1220" s="65"/>
      <c r="J1220" s="65"/>
      <c r="K1220" s="65"/>
      <c r="N1220" s="61"/>
      <c r="O1220" s="61"/>
    </row>
    <row r="1221" spans="1:15" s="49" customFormat="1" ht="15.75">
      <c r="A1221" s="63"/>
      <c r="I1221" s="65"/>
      <c r="J1221" s="65"/>
      <c r="K1221" s="65"/>
      <c r="N1221" s="61"/>
      <c r="O1221" s="61"/>
    </row>
    <row r="1222" spans="1:15" s="49" customFormat="1" ht="15.75">
      <c r="A1222" s="63"/>
      <c r="I1222" s="65"/>
      <c r="J1222" s="65"/>
      <c r="K1222" s="65"/>
      <c r="N1222" s="61"/>
      <c r="O1222" s="61"/>
    </row>
    <row r="1223" spans="1:15" s="49" customFormat="1" ht="15.75">
      <c r="A1223" s="63"/>
      <c r="I1223" s="65"/>
      <c r="J1223" s="65"/>
      <c r="K1223" s="65"/>
      <c r="N1223" s="61"/>
      <c r="O1223" s="61"/>
    </row>
    <row r="1224" spans="1:15" s="49" customFormat="1" ht="15.75">
      <c r="A1224" s="63"/>
      <c r="I1224" s="65"/>
      <c r="J1224" s="65"/>
      <c r="K1224" s="65"/>
      <c r="N1224" s="61"/>
      <c r="O1224" s="61"/>
    </row>
  </sheetData>
  <pageMargins left="0.25" right="0.25" top="1" bottom="1" header="0.5" footer="0.5"/>
  <pageSetup scale="70" fitToHeight="5" orientation="landscape" verticalDpi="300" r:id="rId1"/>
  <headerFooter alignWithMargins="0">
    <oddFooter>&amp;C&amp;P&amp;R&amp;A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G14" sqref="G14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IF(Input!$D$3&gt;='1160'!P$2,"Actual","Plan")</f>
        <v>Actual</v>
      </c>
      <c r="Q8" s="20"/>
      <c r="R8" s="19" t="str">
        <f>IF(Input!$D$3&gt;='1160'!R$2,"Actual","Plan")</f>
        <v>Actual</v>
      </c>
      <c r="S8" s="20"/>
      <c r="T8" s="19" t="str">
        <f>IF(Input!$D$3&gt;='1160'!T$2,"Actual","Plan")</f>
        <v>Plan</v>
      </c>
      <c r="U8" s="20"/>
      <c r="V8" s="19" t="str">
        <f>IF(Input!$D$3&gt;='1160'!V$2,"Actual","Plan")</f>
        <v>Plan</v>
      </c>
      <c r="W8" s="20"/>
      <c r="X8" s="19" t="str">
        <f>IF(Input!$D$3&gt;='1160'!X$2,"Actual","Plan")</f>
        <v>Plan</v>
      </c>
      <c r="Y8" s="20"/>
      <c r="Z8" s="19" t="str">
        <f>IF(Input!$D$3&gt;='1160'!Z$2,"Actual","Plan")</f>
        <v>Plan</v>
      </c>
      <c r="AA8" s="20"/>
      <c r="AB8" s="19" t="str">
        <f>IF(Input!$D$3&gt;='1160'!AB$2,"Actual","Plan")</f>
        <v>Plan</v>
      </c>
      <c r="AC8" s="20"/>
      <c r="AD8" s="19" t="str">
        <f>IF(Input!$D$3&gt;='1160'!AD$2,"Actual","Plan")</f>
        <v>Plan</v>
      </c>
      <c r="AE8" s="20"/>
      <c r="AF8" s="19" t="str">
        <f>IF(Input!$D$3&gt;='1160'!AF$2,"Actual","Plan")</f>
        <v>Plan</v>
      </c>
      <c r="AG8" s="20"/>
      <c r="AH8" s="19" t="str">
        <f>IF(Input!$D$3&gt;='1160'!AH$2,"Actual","Plan")</f>
        <v>Plan</v>
      </c>
      <c r="AI8" s="20"/>
      <c r="AJ8" s="19" t="str">
        <f>IF(Input!$D$3&gt;='1160'!AJ$2,"Actual","Plan")</f>
        <v>Plan</v>
      </c>
      <c r="AK8" s="20"/>
      <c r="AL8" s="19" t="str">
        <f>IF(Input!$D$3&gt;='1160'!AL$2,"Actual","Plan")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52825</v>
      </c>
      <c r="D10" s="23"/>
      <c r="E10" s="23">
        <f>_xll.HPVAL($A$1,E$3,$A10,E$2,E$4,$A$4)</f>
        <v>50500</v>
      </c>
      <c r="F10" s="23"/>
      <c r="G10" s="23">
        <f t="shared" ref="G10:G27" si="0">E10-C10</f>
        <v>-2325</v>
      </c>
      <c r="H10" s="23"/>
      <c r="I10" s="23">
        <f>_xll.HPVAL($A$1,I$3,$A10,I$2,I$4,$A$4)</f>
        <v>113919</v>
      </c>
      <c r="J10" s="23"/>
      <c r="K10" s="23">
        <f>_xll.HPVAL($A$1,K$3,$A10,K$2,K$4,$A$4)</f>
        <v>99000</v>
      </c>
      <c r="L10" s="23"/>
      <c r="M10" s="23">
        <f t="shared" ref="M10:M27" si="1">K10-I10</f>
        <v>-14919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11</v>
      </c>
      <c r="U10" s="68"/>
      <c r="V10" s="67">
        <f>_xll.HPVAL($A$1,V$3,$P$1,V$2,$C$4,$A$4)</f>
        <v>11</v>
      </c>
      <c r="W10" s="68"/>
      <c r="X10" s="67">
        <f>_xll.HPVAL($A$1,X$3,$P$1,X$2,$C$4,$A$4)</f>
        <v>11</v>
      </c>
      <c r="Y10" s="68"/>
      <c r="Z10" s="67">
        <f>_xll.HPVAL($A$1,Z$3,$P$1,Z$2,$C$4,$A$4)</f>
        <v>11</v>
      </c>
      <c r="AA10" s="68"/>
      <c r="AB10" s="67">
        <f>_xll.HPVAL($A$1,AB$3,$P$1,AB$2,$C$4,$A$4)</f>
        <v>11</v>
      </c>
      <c r="AC10" s="68"/>
      <c r="AD10" s="67">
        <f>_xll.HPVAL($A$1,AD$3,$P$1,AD$2,$C$4,$A$4)</f>
        <v>11</v>
      </c>
      <c r="AE10" s="68"/>
      <c r="AF10" s="67">
        <f>_xll.HPVAL($A$1,AF$3,$P$1,AF$2,$C$4,$A$4)</f>
        <v>11</v>
      </c>
      <c r="AG10" s="68"/>
      <c r="AH10" s="67">
        <f>_xll.HPVAL($A$1,AH$3,$P$1,AH$2,$C$4,$A$4)</f>
        <v>11</v>
      </c>
      <c r="AI10" s="67"/>
      <c r="AJ10" s="67">
        <f>_xll.HPVAL($A$1,AJ$3,$P$1,AJ$2,$C$4,$A$4)</f>
        <v>11</v>
      </c>
      <c r="AK10" s="69"/>
      <c r="AL10" s="67">
        <f>_xll.HPVAL($A$1,AL$3,$P$1,AL$2,$C$4,$A$4)</f>
        <v>11</v>
      </c>
      <c r="AM10" s="68"/>
      <c r="AN10" s="68">
        <f>SUM(P10:AL10)</f>
        <v>110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12507</v>
      </c>
      <c r="D11" s="23"/>
      <c r="E11" s="23">
        <f>_xll.HPVAL($A$1,E$3,$A11,E$2,E$4,$A$4)</f>
        <v>14066.75</v>
      </c>
      <c r="F11" s="23"/>
      <c r="G11" s="23">
        <f t="shared" si="0"/>
        <v>1559.75</v>
      </c>
      <c r="H11" s="23"/>
      <c r="I11" s="23">
        <f>_xll.HPVAL($A$1,I$3,$A11,I$2,I$4,$A$4)</f>
        <v>30090</v>
      </c>
      <c r="J11" s="23"/>
      <c r="K11" s="23">
        <f>_xll.HPVAL($A$1,K$3,$A11,K$2,K$4,$A$4)</f>
        <v>27766.5</v>
      </c>
      <c r="L11" s="23"/>
      <c r="M11" s="23">
        <f t="shared" si="1"/>
        <v>-2323.5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1763</v>
      </c>
      <c r="D12" s="23"/>
      <c r="E12" s="23">
        <f>_xll.HPVAL($A$1,E$3,$A12,E$2,E$4,$A$4)</f>
        <v>1180</v>
      </c>
      <c r="F12" s="23"/>
      <c r="G12" s="23">
        <f t="shared" si="0"/>
        <v>-583</v>
      </c>
      <c r="H12" s="23"/>
      <c r="I12" s="23">
        <f>_xll.HPVAL($A$1,I$3,$A12,I$2,I$4,$A$4)</f>
        <v>2894</v>
      </c>
      <c r="J12" s="23"/>
      <c r="K12" s="23">
        <f>_xll.HPVAL($A$1,K$3,$A12,K$2,K$4,$A$4)</f>
        <v>3410</v>
      </c>
      <c r="L12" s="23"/>
      <c r="M12" s="23">
        <f t="shared" si="1"/>
        <v>516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0</v>
      </c>
      <c r="F13" s="23"/>
      <c r="G13" s="23">
        <f t="shared" si="0"/>
        <v>0</v>
      </c>
      <c r="H13" s="23"/>
      <c r="I13" s="23">
        <f>_xll.HPVAL($A$1,I$3,$A13,I$2,I$4,$A$4)</f>
        <v>0</v>
      </c>
      <c r="J13" s="23"/>
      <c r="K13" s="23">
        <f>_xll.HPVAL($A$1,K$3,$A13,K$2,K$4,$A$4)</f>
        <v>0</v>
      </c>
      <c r="L13" s="23"/>
      <c r="M13" s="23">
        <f t="shared" si="1"/>
        <v>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17823</v>
      </c>
      <c r="D14" s="23"/>
      <c r="E14" s="23">
        <f>_xll.HPVAL($A$1,E$3,$A14,E$2,E$4,$A$4)-_xll.HPVAL($A$1,E$3,$A25,E$2,E$4,$A$4)</f>
        <v>6560</v>
      </c>
      <c r="F14" s="23"/>
      <c r="G14" s="23">
        <f t="shared" si="0"/>
        <v>-11263</v>
      </c>
      <c r="H14" s="23"/>
      <c r="I14" s="23">
        <f>_xll.HPVAL($A$1,I$3,$A14,I$2,I$4,$A$4)-_xll.HPVAL($A$1,I$3,$A25,I$2,I$4,$A$4)</f>
        <v>25853</v>
      </c>
      <c r="J14" s="23"/>
      <c r="K14" s="23">
        <f>_xll.HPVAL($A$1,K$3,$A14,K$2,K$4,$A$4)-_xll.HPVAL($A$1,K$3,$A25,K$2,K$4,$A$4)</f>
        <v>13120</v>
      </c>
      <c r="L14" s="23"/>
      <c r="M14" s="23">
        <f t="shared" si="1"/>
        <v>-12733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61</v>
      </c>
      <c r="D15" s="23"/>
      <c r="E15" s="23">
        <f>_xll.HPVAL($A$1,E$3,$A15,E$2,E$4,$A$4)</f>
        <v>1375</v>
      </c>
      <c r="F15" s="23"/>
      <c r="G15" s="23">
        <f t="shared" si="0"/>
        <v>1314</v>
      </c>
      <c r="H15" s="23"/>
      <c r="I15" s="23">
        <f>_xll.HPVAL($A$1,I$3,$A15,I$2,I$4,$A$4)</f>
        <v>572</v>
      </c>
      <c r="J15" s="23"/>
      <c r="K15" s="23">
        <f>_xll.HPVAL($A$1,K$3,$A15,K$2,K$4,$A$4)</f>
        <v>2750</v>
      </c>
      <c r="L15" s="23"/>
      <c r="M15" s="23">
        <f t="shared" si="1"/>
        <v>2178</v>
      </c>
      <c r="O15" s="18" t="s">
        <v>13</v>
      </c>
      <c r="P15" s="23">
        <f>_xll.HPVAL($A$1,P$3,$A10,P$2,P$4,$A$4)</f>
        <v>61094</v>
      </c>
      <c r="Q15" s="23"/>
      <c r="R15" s="23">
        <f>_xll.HPVAL($A$1,R$3,$A10,R$2,R$4,$A$4)</f>
        <v>52825</v>
      </c>
      <c r="S15" s="23"/>
      <c r="T15" s="23">
        <f>_xll.HPVAL($A$1,T$3,$A10,T$2,T$4,$A$4)</f>
        <v>46500</v>
      </c>
      <c r="U15" s="23"/>
      <c r="V15" s="23">
        <f>_xll.HPVAL($A$1,V$3,$A10,V$2,V$4,$A$4)</f>
        <v>46500</v>
      </c>
      <c r="W15" s="23"/>
      <c r="X15" s="23">
        <f>_xll.HPVAL($A$1,X$3,$A10,X$2,X$4,$A$4)</f>
        <v>46500</v>
      </c>
      <c r="Y15" s="23"/>
      <c r="Z15" s="23">
        <f>_xll.HPVAL($A$1,Z$3,$A10,Z$2,Z$4,$A$4)</f>
        <v>46500</v>
      </c>
      <c r="AA15" s="23"/>
      <c r="AB15" s="23">
        <f>_xll.HPVAL($A$1,AB$3,$A10,AB$2,AB$4,$A$4)</f>
        <v>46500</v>
      </c>
      <c r="AC15" s="23"/>
      <c r="AD15" s="23">
        <f>_xll.HPVAL($A$1,AD$3,$A10,AD$2,AD$4,$A$4)</f>
        <v>46500</v>
      </c>
      <c r="AE15" s="23"/>
      <c r="AF15" s="23">
        <f>_xll.HPVAL($A$1,AF$3,$A10,AF$2,AF$4,$A$4)</f>
        <v>46500</v>
      </c>
      <c r="AG15" s="23"/>
      <c r="AH15" s="23">
        <f>_xll.HPVAL($A$1,AH$3,$A10,AH$2,AH$4,$A$4)</f>
        <v>46500</v>
      </c>
      <c r="AI15" s="23"/>
      <c r="AJ15" s="23">
        <f>_xll.HPVAL($A$1,AJ$3,$A10,AJ$2,AJ$4,$A$4)</f>
        <v>46500</v>
      </c>
      <c r="AK15" s="23"/>
      <c r="AL15" s="23">
        <f>_xll.HPVAL($A$1,AL$3,$A10,AL$2,AL$4,$A$4)</f>
        <v>46500</v>
      </c>
      <c r="AM15" s="23"/>
      <c r="AN15" s="24">
        <f t="shared" ref="AN15:AN32" si="2">SUM(P15:AL15)</f>
        <v>578919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150</v>
      </c>
      <c r="F16" s="23"/>
      <c r="G16" s="23">
        <f t="shared" si="0"/>
        <v>150</v>
      </c>
      <c r="H16" s="23"/>
      <c r="I16" s="23">
        <f>_xll.HPVAL($A$1,I$3,$A16,I$2,I$4,$A$4)</f>
        <v>0</v>
      </c>
      <c r="J16" s="23"/>
      <c r="K16" s="23">
        <f>_xll.HPVAL($A$1,K$3,$A16,K$2,K$4,$A$4)</f>
        <v>300</v>
      </c>
      <c r="L16" s="23"/>
      <c r="M16" s="23">
        <f t="shared" si="1"/>
        <v>300</v>
      </c>
      <c r="O16" s="18" t="s">
        <v>15</v>
      </c>
      <c r="P16" s="23">
        <f>_xll.HPVAL($A$1,P$3,$A11,P$2,P$4,$A$4)</f>
        <v>17583</v>
      </c>
      <c r="Q16" s="23"/>
      <c r="R16" s="23">
        <f>_xll.HPVAL($A$1,R$3,$A11,R$2,R$4,$A$4)</f>
        <v>12507</v>
      </c>
      <c r="S16" s="23"/>
      <c r="T16" s="23">
        <f>_xll.HPVAL($A$1,T$3,$A11,T$2,T$4,$A$4)</f>
        <v>12932.75</v>
      </c>
      <c r="U16" s="23"/>
      <c r="V16" s="23">
        <f>_xll.HPVAL($A$1,V$3,$A11,V$2,V$4,$A$4)</f>
        <v>12932.75</v>
      </c>
      <c r="W16" s="23"/>
      <c r="X16" s="23">
        <f>_xll.HPVAL($A$1,X$3,$A11,X$2,X$4,$A$4)</f>
        <v>12932.75</v>
      </c>
      <c r="Y16" s="23"/>
      <c r="Z16" s="23">
        <f>_xll.HPVAL($A$1,Z$3,$A11,Z$2,Z$4,$A$4)</f>
        <v>12932.75</v>
      </c>
      <c r="AA16" s="23"/>
      <c r="AB16" s="23">
        <f>_xll.HPVAL($A$1,AB$3,$A11,AB$2,AB$4,$A$4)</f>
        <v>12932.75</v>
      </c>
      <c r="AC16" s="23"/>
      <c r="AD16" s="23">
        <f>_xll.HPVAL($A$1,AD$3,$A11,AD$2,AD$4,$A$4)</f>
        <v>12932.75</v>
      </c>
      <c r="AE16" s="23"/>
      <c r="AF16" s="23">
        <f>_xll.HPVAL($A$1,AF$3,$A11,AF$2,AF$4,$A$4)</f>
        <v>12932.75</v>
      </c>
      <c r="AG16" s="23"/>
      <c r="AH16" s="23">
        <f>_xll.HPVAL($A$1,AH$3,$A11,AH$2,AH$4,$A$4)</f>
        <v>12932.75</v>
      </c>
      <c r="AI16" s="23"/>
      <c r="AJ16" s="23">
        <f>_xll.HPVAL($A$1,AJ$3,$A11,AJ$2,AJ$4,$A$4)</f>
        <v>12932.75</v>
      </c>
      <c r="AK16" s="23"/>
      <c r="AL16" s="23">
        <f>_xll.HPVAL($A$1,AL$3,$A11,AL$2,AL$4,$A$4)</f>
        <v>12932.75</v>
      </c>
      <c r="AM16" s="23"/>
      <c r="AN16" s="24">
        <f t="shared" si="2"/>
        <v>159417.5</v>
      </c>
    </row>
    <row r="17" spans="1:47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1131</v>
      </c>
      <c r="Q17" s="23"/>
      <c r="R17" s="23">
        <f>_xll.HPVAL($A$1,R$3,$A12,R$2,R$4,$A$4)</f>
        <v>1763</v>
      </c>
      <c r="S17" s="23"/>
      <c r="T17" s="23">
        <f>_xll.HPVAL($A$1,T$3,$A12,T$2,T$4,$A$4)</f>
        <v>1180</v>
      </c>
      <c r="U17" s="23"/>
      <c r="V17" s="23">
        <f>_xll.HPVAL($A$1,V$3,$A12,V$2,V$4,$A$4)</f>
        <v>1110</v>
      </c>
      <c r="W17" s="23"/>
      <c r="X17" s="23">
        <f>_xll.HPVAL($A$1,X$3,$A12,X$2,X$4,$A$4)</f>
        <v>1110</v>
      </c>
      <c r="Y17" s="23"/>
      <c r="Z17" s="23">
        <f>_xll.HPVAL($A$1,Z$3,$A12,Z$2,Z$4,$A$4)</f>
        <v>1110</v>
      </c>
      <c r="AA17" s="23"/>
      <c r="AB17" s="23">
        <f>_xll.HPVAL($A$1,AB$3,$A12,AB$2,AB$4,$A$4)</f>
        <v>1110</v>
      </c>
      <c r="AC17" s="23"/>
      <c r="AD17" s="23">
        <f>_xll.HPVAL($A$1,AD$3,$A12,AD$2,AD$4,$A$4)</f>
        <v>1110</v>
      </c>
      <c r="AE17" s="23"/>
      <c r="AF17" s="23">
        <f>_xll.HPVAL($A$1,AF$3,$A12,AF$2,AF$4,$A$4)</f>
        <v>1885</v>
      </c>
      <c r="AG17" s="23"/>
      <c r="AH17" s="23">
        <f>_xll.HPVAL($A$1,AH$3,$A12,AH$2,AH$4,$A$4)</f>
        <v>1590</v>
      </c>
      <c r="AI17" s="23"/>
      <c r="AJ17" s="23">
        <f>_xll.HPVAL($A$1,AJ$3,$A12,AJ$2,AJ$4,$A$4)</f>
        <v>1110</v>
      </c>
      <c r="AK17" s="23"/>
      <c r="AL17" s="23">
        <f>_xll.HPVAL($A$1,AL$3,$A12,AL$2,AL$4,$A$4)</f>
        <v>1470</v>
      </c>
      <c r="AM17" s="23"/>
      <c r="AN17" s="24">
        <f t="shared" si="2"/>
        <v>15679</v>
      </c>
    </row>
    <row r="18" spans="1:47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10000</v>
      </c>
      <c r="U18" s="23"/>
      <c r="V18" s="23">
        <f>_xll.HPVAL($A$1,V$3,$A13,V$2,V$4,$A$4)</f>
        <v>0</v>
      </c>
      <c r="W18" s="23"/>
      <c r="X18" s="23">
        <f>_xll.HPVAL($A$1,X$3,$A13,X$2,X$4,$A$4)</f>
        <v>0</v>
      </c>
      <c r="Y18" s="23"/>
      <c r="Z18" s="23">
        <f>_xll.HPVAL($A$1,Z$3,$A13,Z$2,Z$4,$A$4)</f>
        <v>10000</v>
      </c>
      <c r="AA18" s="23"/>
      <c r="AB18" s="23">
        <f>_xll.HPVAL($A$1,AB$3,$A13,AB$2,AB$4,$A$4)</f>
        <v>0</v>
      </c>
      <c r="AC18" s="23"/>
      <c r="AD18" s="23">
        <f>_xll.HPVAL($A$1,AD$3,$A13,AD$2,AD$4,$A$4)</f>
        <v>0</v>
      </c>
      <c r="AE18" s="23"/>
      <c r="AF18" s="23">
        <f>_xll.HPVAL($A$1,AF$3,$A13,AF$2,AF$4,$A$4)</f>
        <v>0</v>
      </c>
      <c r="AG18" s="23"/>
      <c r="AH18" s="23">
        <f>_xll.HPVAL($A$1,AH$3,$A13,AH$2,AH$4,$A$4)</f>
        <v>0</v>
      </c>
      <c r="AI18" s="23"/>
      <c r="AJ18" s="23">
        <f>_xll.HPVAL($A$1,AJ$3,$A13,AJ$2,AJ$4,$A$4)</f>
        <v>0</v>
      </c>
      <c r="AK18" s="23"/>
      <c r="AL18" s="23">
        <f>_xll.HPVAL($A$1,AL$3,$A13,AL$2,AL$4,$A$4)</f>
        <v>0</v>
      </c>
      <c r="AM18" s="23"/>
      <c r="AN18" s="24">
        <f t="shared" si="2"/>
        <v>20000</v>
      </c>
    </row>
    <row r="19" spans="1:47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80</v>
      </c>
      <c r="F19" s="23"/>
      <c r="G19" s="23">
        <f t="shared" si="0"/>
        <v>80</v>
      </c>
      <c r="H19" s="23"/>
      <c r="I19" s="23">
        <f>_xll.HPVAL($A$1,I$3,$A19,I$2,I$4,$A$4)</f>
        <v>0</v>
      </c>
      <c r="J19" s="23"/>
      <c r="K19" s="23">
        <f>_xll.HPVAL($A$1,K$3,$A19,K$2,K$4,$A$4)</f>
        <v>160</v>
      </c>
      <c r="L19" s="23"/>
      <c r="M19" s="23">
        <f t="shared" si="1"/>
        <v>160</v>
      </c>
      <c r="O19" s="18" t="s">
        <v>21</v>
      </c>
      <c r="P19" s="23">
        <f>_xll.HPVAL($A$1,P$3,$A14,P$2,P$4,$A$4)-_xll.HPVAL($A$1,P$3,$A25,P$2,P$4,$A$4)</f>
        <v>8030</v>
      </c>
      <c r="Q19" s="23"/>
      <c r="R19" s="23">
        <f>_xll.HPVAL($A$1,R$3,$A14,R$2,R$4,$A$4)-_xll.HPVAL($A$1,R$3,$A25,R$2,R$4,$A$4)</f>
        <v>17823</v>
      </c>
      <c r="S19" s="23"/>
      <c r="T19" s="23">
        <f>_xll.HPVAL($A$1,T$3,$A14,T$2,T$4,$A$4)-_xll.HPVAL($A$1,T$3,$A25,T$2,T$4,$A$4)</f>
        <v>6560</v>
      </c>
      <c r="U19" s="23"/>
      <c r="V19" s="23">
        <f>_xll.HPVAL($A$1,V$3,$A14,V$2,V$4,$A$4)-_xll.HPVAL($A$1,V$3,$A25,V$2,V$4,$A$4)</f>
        <v>6560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38973</v>
      </c>
    </row>
    <row r="20" spans="1:47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511</v>
      </c>
      <c r="Q20" s="23"/>
      <c r="R20" s="23">
        <f>_xll.HPVAL($A$1,R$3,$A15,R$2,R$4,$A$4)</f>
        <v>61</v>
      </c>
      <c r="S20" s="23"/>
      <c r="T20" s="23">
        <f>_xll.HPVAL($A$1,T$3,$A15,T$2,T$4,$A$4)</f>
        <v>1375</v>
      </c>
      <c r="U20" s="23"/>
      <c r="V20" s="23">
        <f>_xll.HPVAL($A$1,V$3,$A15,V$2,V$4,$A$4)</f>
        <v>1375</v>
      </c>
      <c r="W20" s="23"/>
      <c r="X20" s="23">
        <f>_xll.HPVAL($A$1,X$3,$A15,X$2,X$4,$A$4)</f>
        <v>1375</v>
      </c>
      <c r="Y20" s="23"/>
      <c r="Z20" s="23">
        <f>_xll.HPVAL($A$1,Z$3,$A15,Z$2,Z$4,$A$4)</f>
        <v>1375</v>
      </c>
      <c r="AA20" s="23"/>
      <c r="AB20" s="23">
        <f>_xll.HPVAL($A$1,AB$3,$A15,AB$2,AB$4,$A$4)</f>
        <v>1375</v>
      </c>
      <c r="AC20" s="23"/>
      <c r="AD20" s="23">
        <f>_xll.HPVAL($A$1,AD$3,$A15,AD$2,AD$4,$A$4)</f>
        <v>1375</v>
      </c>
      <c r="AE20" s="23"/>
      <c r="AF20" s="23">
        <f>_xll.HPVAL($A$1,AF$3,$A15,AF$2,AF$4,$A$4)</f>
        <v>1375</v>
      </c>
      <c r="AG20" s="23"/>
      <c r="AH20" s="23">
        <f>_xll.HPVAL($A$1,AH$3,$A15,AH$2,AH$4,$A$4)</f>
        <v>1375</v>
      </c>
      <c r="AI20" s="23"/>
      <c r="AJ20" s="23">
        <f>_xll.HPVAL($A$1,AJ$3,$A15,AJ$2,AJ$4,$A$4)</f>
        <v>1375</v>
      </c>
      <c r="AK20" s="23"/>
      <c r="AL20" s="23">
        <f>_xll.HPVAL($A$1,AL$3,$A15,AL$2,AL$4,$A$4)</f>
        <v>1375</v>
      </c>
      <c r="AM20" s="23"/>
      <c r="AN20" s="24">
        <f t="shared" si="2"/>
        <v>14322</v>
      </c>
    </row>
    <row r="21" spans="1:47" s="12" customFormat="1" ht="18" customHeight="1">
      <c r="A21" s="12" t="s">
        <v>68</v>
      </c>
      <c r="B21" s="18" t="s">
        <v>66</v>
      </c>
      <c r="C21" s="23">
        <f>_xll.HPVAL($A$1,C$3,$A21,C$2,C$4,$A$4)</f>
        <v>5997</v>
      </c>
      <c r="D21" s="23"/>
      <c r="E21" s="23">
        <f>_xll.HPVAL($A$1,E$3,$A21,E$2,E$4,$A$4)</f>
        <v>14999</v>
      </c>
      <c r="F21" s="23"/>
      <c r="G21" s="23">
        <f t="shared" si="0"/>
        <v>9002</v>
      </c>
      <c r="H21" s="23"/>
      <c r="I21" s="23">
        <f>_xll.HPVAL($A$1,I$3,$A21,I$2,I$4,$A$4)</f>
        <v>12090</v>
      </c>
      <c r="J21" s="23"/>
      <c r="K21" s="23">
        <f>_xll.HPVAL($A$1,K$3,$A21,K$2,K$4,$A$4)</f>
        <v>29998</v>
      </c>
      <c r="L21" s="23"/>
      <c r="M21" s="23">
        <f t="shared" si="1"/>
        <v>17908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150</v>
      </c>
      <c r="U21" s="23"/>
      <c r="V21" s="23">
        <f>_xll.HPVAL($A$1,V$3,$A16,V$2,V$4,$A$4)</f>
        <v>150</v>
      </c>
      <c r="W21" s="23"/>
      <c r="X21" s="23">
        <f>_xll.HPVAL($A$1,X$3,$A16,X$2,X$4,$A$4)</f>
        <v>150</v>
      </c>
      <c r="Y21" s="23"/>
      <c r="Z21" s="23">
        <f>_xll.HPVAL($A$1,Z$3,$A16,Z$2,Z$4,$A$4)</f>
        <v>150</v>
      </c>
      <c r="AA21" s="23"/>
      <c r="AB21" s="23">
        <f>_xll.HPVAL($A$1,AB$3,$A16,AB$2,AB$4,$A$4)</f>
        <v>150</v>
      </c>
      <c r="AC21" s="23"/>
      <c r="AD21" s="23">
        <f>_xll.HPVAL($A$1,AD$3,$A16,AD$2,AD$4,$A$4)</f>
        <v>150</v>
      </c>
      <c r="AE21" s="23"/>
      <c r="AF21" s="23">
        <f>_xll.HPVAL($A$1,AF$3,$A16,AF$2,AF$4,$A$4)</f>
        <v>150</v>
      </c>
      <c r="AG21" s="23"/>
      <c r="AH21" s="23">
        <f>_xll.HPVAL($A$1,AH$3,$A16,AH$2,AH$4,$A$4)</f>
        <v>150</v>
      </c>
      <c r="AI21" s="23"/>
      <c r="AJ21" s="23">
        <f>_xll.HPVAL($A$1,AJ$3,$A16,AJ$2,AJ$4,$A$4)</f>
        <v>150</v>
      </c>
      <c r="AK21" s="23"/>
      <c r="AL21" s="23">
        <f>_xll.HPVAL($A$1,AL$3,$A16,AL$2,AL$4,$A$4)</f>
        <v>150</v>
      </c>
      <c r="AM21" s="23"/>
      <c r="AN21" s="24">
        <f t="shared" si="2"/>
        <v>1500</v>
      </c>
    </row>
    <row r="22" spans="1:47" s="12" customFormat="1" ht="18" customHeight="1">
      <c r="A22" s="12" t="s">
        <v>69</v>
      </c>
      <c r="B22" s="18" t="s">
        <v>67</v>
      </c>
      <c r="C22" s="23">
        <f>_xll.HPVAL($A$1,C$3,$A22,C$2,C$4,$A$4)</f>
        <v>7784</v>
      </c>
      <c r="D22" s="23"/>
      <c r="E22" s="23">
        <f>_xll.HPVAL($A$1,E$3,$A22,E$2,E$4,$A$4)</f>
        <v>6000</v>
      </c>
      <c r="F22" s="23"/>
      <c r="G22" s="23">
        <f t="shared" si="0"/>
        <v>-1784</v>
      </c>
      <c r="H22" s="23"/>
      <c r="I22" s="23">
        <f>_xll.HPVAL($A$1,I$3,$A22,I$2,I$4,$A$4)</f>
        <v>16997</v>
      </c>
      <c r="J22" s="23"/>
      <c r="K22" s="23">
        <f>_xll.HPVAL($A$1,K$3,$A22,K$2,K$4,$A$4)</f>
        <v>12000</v>
      </c>
      <c r="L22" s="23"/>
      <c r="M22" s="23">
        <f t="shared" si="1"/>
        <v>-4997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7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7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80</v>
      </c>
      <c r="U24" s="23"/>
      <c r="V24" s="23">
        <f>_xll.HPVAL($A$1,V$3,$A19,V$2,V$4,$A$4)</f>
        <v>80</v>
      </c>
      <c r="W24" s="23"/>
      <c r="X24" s="23">
        <f>_xll.HPVAL($A$1,X$3,$A19,X$2,X$4,$A$4)</f>
        <v>80</v>
      </c>
      <c r="Y24" s="23"/>
      <c r="Z24" s="23">
        <f>_xll.HPVAL($A$1,Z$3,$A19,Z$2,Z$4,$A$4)</f>
        <v>80</v>
      </c>
      <c r="AA24" s="23"/>
      <c r="AB24" s="23">
        <f>_xll.HPVAL($A$1,AB$3,$A19,AB$2,AB$4,$A$4)</f>
        <v>80</v>
      </c>
      <c r="AC24" s="23"/>
      <c r="AD24" s="23">
        <f>_xll.HPVAL($A$1,AD$3,$A19,AD$2,AD$4,$A$4)</f>
        <v>80</v>
      </c>
      <c r="AE24" s="23"/>
      <c r="AF24" s="23">
        <f>_xll.HPVAL($A$1,AF$3,$A19,AF$2,AF$4,$A$4)</f>
        <v>80</v>
      </c>
      <c r="AG24" s="23"/>
      <c r="AH24" s="23">
        <f>_xll.HPVAL($A$1,AH$3,$A19,AH$2,AH$4,$A$4)</f>
        <v>80</v>
      </c>
      <c r="AI24" s="23"/>
      <c r="AJ24" s="23">
        <f>_xll.HPVAL($A$1,AJ$3,$A19,AJ$2,AJ$4,$A$4)</f>
        <v>80</v>
      </c>
      <c r="AK24" s="23"/>
      <c r="AL24" s="23">
        <f>_xll.HPVAL($A$1,AL$3,$A19,AL$2,AL$4,$A$4)</f>
        <v>80</v>
      </c>
      <c r="AM24" s="23"/>
      <c r="AN24" s="24">
        <f t="shared" si="2"/>
        <v>800</v>
      </c>
    </row>
    <row r="25" spans="1:47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7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6093</v>
      </c>
      <c r="Q26" s="23"/>
      <c r="R26" s="23">
        <f>_xll.HPVAL($A$1,R$3,$A21,R$2,R$4,$A$4)</f>
        <v>5997</v>
      </c>
      <c r="S26" s="23"/>
      <c r="T26" s="23">
        <f>_xll.HPVAL($A$1,T$3,$A21,T$2,T$4,$A$4)</f>
        <v>14999</v>
      </c>
      <c r="U26" s="23"/>
      <c r="V26" s="23">
        <f>_xll.HPVAL($A$1,V$3,$A21,V$2,V$4,$A$4)</f>
        <v>14999</v>
      </c>
      <c r="W26" s="23"/>
      <c r="X26" s="23">
        <f>_xll.HPVAL($A$1,X$3,$A21,X$2,X$4,$A$4)</f>
        <v>14999</v>
      </c>
      <c r="Y26" s="23"/>
      <c r="Z26" s="23">
        <f>_xll.HPVAL($A$1,Z$3,$A21,Z$2,Z$4,$A$4)</f>
        <v>14999</v>
      </c>
      <c r="AA26" s="23"/>
      <c r="AB26" s="23">
        <f>_xll.HPVAL($A$1,AB$3,$A21,AB$2,AB$4,$A$4)</f>
        <v>14999</v>
      </c>
      <c r="AC26" s="23"/>
      <c r="AD26" s="23">
        <f>_xll.HPVAL($A$1,AD$3,$A21,AD$2,AD$4,$A$4)</f>
        <v>14999</v>
      </c>
      <c r="AE26" s="23"/>
      <c r="AF26" s="23">
        <f>_xll.HPVAL($A$1,AF$3,$A21,AF$2,AF$4,$A$4)</f>
        <v>14999</v>
      </c>
      <c r="AG26" s="23"/>
      <c r="AH26" s="23">
        <f>_xll.HPVAL($A$1,AH$3,$A21,AH$2,AH$4,$A$4)</f>
        <v>14999</v>
      </c>
      <c r="AI26" s="23"/>
      <c r="AJ26" s="23">
        <f>_xll.HPVAL($A$1,AJ$3,$A21,AJ$2,AJ$4,$A$4)</f>
        <v>14999</v>
      </c>
      <c r="AK26" s="23"/>
      <c r="AL26" s="23">
        <f>_xll.HPVAL($A$1,AL$3,$A21,AL$2,AL$4,$A$4)</f>
        <v>14999</v>
      </c>
      <c r="AM26" s="23"/>
      <c r="AN26" s="24">
        <f t="shared" si="2"/>
        <v>162080</v>
      </c>
    </row>
    <row r="27" spans="1:47" s="12" customFormat="1" ht="18" customHeight="1">
      <c r="B27" s="21" t="s">
        <v>40</v>
      </c>
      <c r="C27" s="23">
        <f>SUM(C10:C26)</f>
        <v>98760</v>
      </c>
      <c r="D27" s="23"/>
      <c r="E27" s="23">
        <f>SUM(E10:E26)</f>
        <v>94910.75</v>
      </c>
      <c r="F27" s="23"/>
      <c r="G27" s="23">
        <f t="shared" si="0"/>
        <v>-3849.25</v>
      </c>
      <c r="H27" s="23"/>
      <c r="I27" s="23">
        <f>SUM(I10:I26)</f>
        <v>202415</v>
      </c>
      <c r="J27" s="23"/>
      <c r="K27" s="23">
        <f>SUM(K10:K26)</f>
        <v>188504.5</v>
      </c>
      <c r="L27" s="23"/>
      <c r="M27" s="23">
        <f t="shared" si="1"/>
        <v>-13910.5</v>
      </c>
      <c r="O27" s="18" t="s">
        <v>67</v>
      </c>
      <c r="P27" s="23">
        <f>_xll.HPVAL($A$1,P$3,$A22,P$2,P$4,$A$4)</f>
        <v>9213</v>
      </c>
      <c r="Q27" s="23"/>
      <c r="R27" s="23">
        <f>_xll.HPVAL($A$1,R$3,$A22,R$2,R$4,$A$4)</f>
        <v>7784</v>
      </c>
      <c r="S27" s="23"/>
      <c r="T27" s="23">
        <f>_xll.HPVAL($A$1,T$3,$A22,T$2,T$4,$A$4)</f>
        <v>6000</v>
      </c>
      <c r="U27" s="23"/>
      <c r="V27" s="23">
        <f>_xll.HPVAL($A$1,V$3,$A22,V$2,V$4,$A$4)</f>
        <v>6000</v>
      </c>
      <c r="W27" s="23"/>
      <c r="X27" s="23">
        <f>_xll.HPVAL($A$1,X$3,$A22,X$2,X$4,$A$4)</f>
        <v>6000</v>
      </c>
      <c r="Y27" s="23"/>
      <c r="Z27" s="23">
        <f>_xll.HPVAL($A$1,Z$3,$A22,Z$2,Z$4,$A$4)</f>
        <v>6000</v>
      </c>
      <c r="AA27" s="23"/>
      <c r="AB27" s="23">
        <f>_xll.HPVAL($A$1,AB$3,$A22,AB$2,AB$4,$A$4)</f>
        <v>6000</v>
      </c>
      <c r="AC27" s="23"/>
      <c r="AD27" s="23">
        <f>_xll.HPVAL($A$1,AD$3,$A22,AD$2,AD$4,$A$4)</f>
        <v>6000</v>
      </c>
      <c r="AE27" s="23"/>
      <c r="AF27" s="23">
        <f>_xll.HPVAL($A$1,AF$3,$A22,AF$2,AF$4,$A$4)</f>
        <v>6000</v>
      </c>
      <c r="AG27" s="23"/>
      <c r="AH27" s="23">
        <f>_xll.HPVAL($A$1,AH$3,$A22,AH$2,AH$4,$A$4)</f>
        <v>6000</v>
      </c>
      <c r="AI27" s="23"/>
      <c r="AJ27" s="23">
        <f>_xll.HPVAL($A$1,AJ$3,$A22,AJ$2,AJ$4,$A$4)</f>
        <v>6000</v>
      </c>
      <c r="AK27" s="23"/>
      <c r="AL27" s="23">
        <f>_xll.HPVAL($A$1,AL$3,$A22,AL$2,AL$4,$A$4)</f>
        <v>6000</v>
      </c>
      <c r="AM27" s="23"/>
      <c r="AN27" s="24">
        <f t="shared" si="2"/>
        <v>76997</v>
      </c>
    </row>
    <row r="28" spans="1:47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7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7" s="12" customFormat="1" ht="18" customHeight="1">
      <c r="B31" s="21" t="s">
        <v>42</v>
      </c>
      <c r="C31" s="24">
        <f>C27+C29</f>
        <v>98760</v>
      </c>
      <c r="D31" s="24"/>
      <c r="E31" s="24">
        <f>E27+E29</f>
        <v>94910.75</v>
      </c>
      <c r="F31" s="24"/>
      <c r="G31" s="24">
        <f>E31-C31</f>
        <v>-3849.25</v>
      </c>
      <c r="H31" s="24"/>
      <c r="I31" s="24">
        <f>I27+I29</f>
        <v>202415</v>
      </c>
      <c r="J31" s="24"/>
      <c r="K31" s="24">
        <f>K27+K29</f>
        <v>188504.5</v>
      </c>
      <c r="L31" s="24"/>
      <c r="M31" s="24">
        <f>K31-I31</f>
        <v>-13910.5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7" ht="14.25" customHeight="1">
      <c r="O32" s="21" t="s">
        <v>40</v>
      </c>
      <c r="P32" s="23">
        <f>SUM(P15:P31)</f>
        <v>103655</v>
      </c>
      <c r="Q32" s="24"/>
      <c r="R32" s="23">
        <f>SUM(R15:R31)</f>
        <v>98760</v>
      </c>
      <c r="S32" s="24"/>
      <c r="T32" s="23">
        <f>SUM(T15:T31)</f>
        <v>99776.75</v>
      </c>
      <c r="U32" s="24"/>
      <c r="V32" s="23">
        <f>SUM(V15:V31)</f>
        <v>89706.75</v>
      </c>
      <c r="W32" s="24"/>
      <c r="X32" s="23">
        <f>SUM(X15:X31)</f>
        <v>83146.75</v>
      </c>
      <c r="Y32" s="24"/>
      <c r="Z32" s="23">
        <f>SUM(Z15:Z31)</f>
        <v>93146.75</v>
      </c>
      <c r="AA32" s="24"/>
      <c r="AB32" s="23">
        <f>SUM(AB15:AB31)</f>
        <v>83146.75</v>
      </c>
      <c r="AC32" s="24"/>
      <c r="AD32" s="23">
        <f>SUM(AD15:AD31)</f>
        <v>83146.75</v>
      </c>
      <c r="AE32" s="24"/>
      <c r="AF32" s="23">
        <f>SUM(AF15:AF31)</f>
        <v>83921.75</v>
      </c>
      <c r="AG32" s="24"/>
      <c r="AH32" s="23">
        <f>SUM(AH15:AH31)</f>
        <v>83626.75</v>
      </c>
      <c r="AI32" s="24"/>
      <c r="AJ32" s="23">
        <f>SUM(AJ15:AJ31)</f>
        <v>83146.75</v>
      </c>
      <c r="AK32" s="24"/>
      <c r="AL32" s="23">
        <f>SUM(AL15:AL31)</f>
        <v>83506.75</v>
      </c>
      <c r="AM32" s="24"/>
      <c r="AN32" s="24">
        <f t="shared" si="2"/>
        <v>1068687.5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103655</v>
      </c>
      <c r="Q36" s="24"/>
      <c r="R36" s="24">
        <f>R32+R34</f>
        <v>98760</v>
      </c>
      <c r="S36" s="24"/>
      <c r="T36" s="24">
        <f>T32+T34</f>
        <v>99776.75</v>
      </c>
      <c r="U36" s="24"/>
      <c r="V36" s="24">
        <f>V32+V34</f>
        <v>89706.75</v>
      </c>
      <c r="W36" s="24"/>
      <c r="X36" s="24">
        <f>X32+X34</f>
        <v>83146.75</v>
      </c>
      <c r="Y36" s="24"/>
      <c r="Z36" s="24">
        <f>Z32+Z34</f>
        <v>93146.75</v>
      </c>
      <c r="AA36" s="24"/>
      <c r="AB36" s="24">
        <f>AB32+AB34</f>
        <v>83146.75</v>
      </c>
      <c r="AC36" s="24"/>
      <c r="AD36" s="24">
        <f>AD32+AD34</f>
        <v>83146.75</v>
      </c>
      <c r="AE36" s="24"/>
      <c r="AF36" s="24">
        <f>AF32+AF34</f>
        <v>83921.75</v>
      </c>
      <c r="AG36" s="24"/>
      <c r="AH36" s="24">
        <f>AH32+AH34</f>
        <v>83626.75</v>
      </c>
      <c r="AI36" s="24"/>
      <c r="AJ36" s="24">
        <f>AJ32+AJ34</f>
        <v>83146.75</v>
      </c>
      <c r="AK36" s="24"/>
      <c r="AL36" s="24">
        <f>AL32+AL34</f>
        <v>83506.75</v>
      </c>
      <c r="AM36" s="24"/>
      <c r="AN36" s="24">
        <f>AN32+AN34</f>
        <v>1068687.5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workbookViewId="0">
      <selection activeCell="O42" sqref="O42"/>
    </sheetView>
  </sheetViews>
  <sheetFormatPr defaultRowHeight="15.75"/>
  <cols>
    <col min="1" max="1" width="5.42578125" style="63" customWidth="1"/>
    <col min="2" max="2" width="9.42578125" style="49" customWidth="1"/>
    <col min="3" max="3" width="5.140625" style="63" bestFit="1" customWidth="1"/>
    <col min="4" max="4" width="6.42578125" style="63" bestFit="1" customWidth="1"/>
    <col min="5" max="5" width="5.140625" style="63" bestFit="1" customWidth="1"/>
    <col min="6" max="6" width="14.140625" style="63" bestFit="1" customWidth="1"/>
    <col min="7" max="7" width="14.5703125" style="49" bestFit="1" customWidth="1"/>
    <col min="8" max="8" width="29.85546875" style="49" bestFit="1" customWidth="1"/>
    <col min="9" max="9" width="19.85546875" style="65" customWidth="1"/>
    <col min="10" max="10" width="15.7109375" style="65" customWidth="1"/>
    <col min="11" max="11" width="2.5703125" style="65" bestFit="1" customWidth="1"/>
    <col min="12" max="12" width="43.7109375" style="49" bestFit="1" customWidth="1"/>
    <col min="13" max="13" width="5.140625" style="63" bestFit="1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53" t="s">
        <v>99</v>
      </c>
      <c r="D1" s="53"/>
      <c r="E1" s="53"/>
      <c r="F1" s="53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53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63">
        <v>413</v>
      </c>
      <c r="D4" s="63">
        <v>9200</v>
      </c>
      <c r="E4" s="63">
        <v>999</v>
      </c>
      <c r="F4" s="63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27598.5</v>
      </c>
    </row>
    <row r="5" spans="1:15">
      <c r="C5" s="63">
        <v>413</v>
      </c>
      <c r="D5" s="63">
        <v>9200</v>
      </c>
      <c r="E5" s="63">
        <v>999</v>
      </c>
      <c r="F5" s="63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27123.74</v>
      </c>
    </row>
    <row r="6" spans="1:15">
      <c r="N6" s="61" t="s">
        <v>73</v>
      </c>
      <c r="O6" s="61">
        <v>54722.239999999998</v>
      </c>
    </row>
    <row r="7" spans="1:15">
      <c r="A7" s="63">
        <v>46</v>
      </c>
      <c r="B7" s="49" t="s">
        <v>201</v>
      </c>
    </row>
    <row r="8" spans="1:15">
      <c r="C8" s="63">
        <v>413</v>
      </c>
      <c r="D8" s="63">
        <v>9200</v>
      </c>
      <c r="E8" s="63">
        <v>999</v>
      </c>
      <c r="F8" s="63" t="s">
        <v>78</v>
      </c>
      <c r="G8" s="49" t="s">
        <v>75</v>
      </c>
      <c r="H8" s="49" t="s">
        <v>72</v>
      </c>
      <c r="I8" s="65" t="s">
        <v>77</v>
      </c>
      <c r="J8" s="65" t="s">
        <v>156</v>
      </c>
      <c r="N8" s="61">
        <v>-1897.09</v>
      </c>
    </row>
    <row r="9" spans="1:15">
      <c r="N9" s="61" t="s">
        <v>73</v>
      </c>
      <c r="O9" s="61">
        <v>-1897.09</v>
      </c>
    </row>
    <row r="10" spans="1:15">
      <c r="A10" s="63">
        <v>52</v>
      </c>
      <c r="B10" s="49" t="s">
        <v>135</v>
      </c>
    </row>
    <row r="11" spans="1:15">
      <c r="C11" s="63">
        <v>413</v>
      </c>
      <c r="D11" s="63">
        <v>9210</v>
      </c>
      <c r="E11" s="63">
        <v>999</v>
      </c>
      <c r="F11" s="63" t="s">
        <v>105</v>
      </c>
      <c r="G11" s="49" t="s">
        <v>75</v>
      </c>
      <c r="H11" s="49" t="s">
        <v>202</v>
      </c>
      <c r="I11" s="65" t="s">
        <v>72</v>
      </c>
      <c r="J11" s="65" t="s">
        <v>72</v>
      </c>
      <c r="N11" s="61">
        <v>50</v>
      </c>
    </row>
    <row r="12" spans="1:15">
      <c r="C12" s="63">
        <v>413</v>
      </c>
      <c r="D12" s="63">
        <v>9210</v>
      </c>
      <c r="E12" s="63">
        <v>999</v>
      </c>
      <c r="F12" s="63" t="s">
        <v>105</v>
      </c>
      <c r="G12" s="49" t="s">
        <v>75</v>
      </c>
      <c r="H12" s="49" t="s">
        <v>203</v>
      </c>
      <c r="I12" s="65" t="s">
        <v>72</v>
      </c>
      <c r="J12" s="65" t="s">
        <v>72</v>
      </c>
      <c r="N12" s="61">
        <v>229.8</v>
      </c>
    </row>
    <row r="13" spans="1:15">
      <c r="C13" s="63">
        <v>413</v>
      </c>
      <c r="D13" s="63">
        <v>9210</v>
      </c>
      <c r="E13" s="63">
        <v>999</v>
      </c>
      <c r="F13" s="63" t="s">
        <v>105</v>
      </c>
      <c r="G13" s="49" t="s">
        <v>75</v>
      </c>
      <c r="H13" s="49" t="s">
        <v>204</v>
      </c>
      <c r="I13" s="65" t="s">
        <v>72</v>
      </c>
      <c r="J13" s="65" t="s">
        <v>72</v>
      </c>
      <c r="N13" s="61">
        <v>50</v>
      </c>
    </row>
    <row r="14" spans="1:15">
      <c r="C14" s="63">
        <v>413</v>
      </c>
      <c r="D14" s="63">
        <v>9210</v>
      </c>
      <c r="E14" s="63">
        <v>999</v>
      </c>
      <c r="F14" s="63" t="s">
        <v>105</v>
      </c>
      <c r="G14" s="49" t="s">
        <v>75</v>
      </c>
      <c r="H14" s="49" t="s">
        <v>205</v>
      </c>
      <c r="I14" s="65" t="s">
        <v>72</v>
      </c>
      <c r="J14" s="65" t="s">
        <v>72</v>
      </c>
      <c r="N14" s="61">
        <v>700</v>
      </c>
    </row>
    <row r="15" spans="1:15">
      <c r="C15" s="63">
        <v>413</v>
      </c>
      <c r="D15" s="63">
        <v>9210</v>
      </c>
      <c r="E15" s="63">
        <v>999</v>
      </c>
      <c r="F15" s="63">
        <v>2003218</v>
      </c>
      <c r="H15" s="49" t="s">
        <v>82</v>
      </c>
      <c r="I15" s="65" t="s">
        <v>206</v>
      </c>
      <c r="J15" s="65">
        <v>428498995</v>
      </c>
      <c r="K15" s="65" t="s">
        <v>80</v>
      </c>
      <c r="L15" s="49" t="s">
        <v>207</v>
      </c>
      <c r="M15" s="63">
        <v>413</v>
      </c>
      <c r="N15" s="61">
        <v>99.79</v>
      </c>
    </row>
    <row r="16" spans="1:15">
      <c r="C16" s="63">
        <v>413</v>
      </c>
      <c r="D16" s="63">
        <v>9210</v>
      </c>
      <c r="E16" s="63">
        <v>999</v>
      </c>
      <c r="F16" s="63">
        <v>2003218</v>
      </c>
      <c r="H16" s="49" t="s">
        <v>72</v>
      </c>
      <c r="I16" s="65" t="s">
        <v>206</v>
      </c>
      <c r="J16" s="65">
        <v>428498995</v>
      </c>
      <c r="K16" s="65" t="s">
        <v>80</v>
      </c>
      <c r="L16" s="49" t="s">
        <v>207</v>
      </c>
      <c r="M16" s="63">
        <v>413</v>
      </c>
      <c r="N16" s="61">
        <v>107.17</v>
      </c>
    </row>
    <row r="17" spans="1:15">
      <c r="C17" s="63">
        <v>413</v>
      </c>
      <c r="D17" s="63">
        <v>9210</v>
      </c>
      <c r="E17" s="63">
        <v>999</v>
      </c>
      <c r="F17" s="63">
        <v>2000020500</v>
      </c>
      <c r="G17" s="49" t="s">
        <v>75</v>
      </c>
      <c r="H17" s="49" t="s">
        <v>82</v>
      </c>
      <c r="I17" s="65" t="s">
        <v>72</v>
      </c>
      <c r="J17" s="65">
        <v>0</v>
      </c>
      <c r="N17" s="61">
        <v>157.66</v>
      </c>
    </row>
    <row r="18" spans="1:15">
      <c r="C18" s="63">
        <v>413</v>
      </c>
      <c r="D18" s="63">
        <v>9210</v>
      </c>
      <c r="E18" s="63">
        <v>999</v>
      </c>
      <c r="F18" s="63">
        <v>2000020200</v>
      </c>
      <c r="G18" s="49" t="s">
        <v>75</v>
      </c>
      <c r="H18" s="49" t="s">
        <v>208</v>
      </c>
      <c r="I18" s="65" t="s">
        <v>72</v>
      </c>
      <c r="J18" s="65">
        <v>0</v>
      </c>
      <c r="N18" s="61">
        <v>54.13</v>
      </c>
    </row>
    <row r="19" spans="1:15">
      <c r="N19" s="61" t="s">
        <v>73</v>
      </c>
      <c r="O19" s="61">
        <v>1448.55</v>
      </c>
    </row>
    <row r="20" spans="1:15">
      <c r="A20" s="63">
        <v>54</v>
      </c>
      <c r="B20" s="49" t="s">
        <v>81</v>
      </c>
    </row>
    <row r="21" spans="1:15">
      <c r="C21" s="63">
        <v>413</v>
      </c>
      <c r="D21" s="63">
        <v>9210</v>
      </c>
      <c r="E21" s="63">
        <v>999</v>
      </c>
      <c r="F21" s="63">
        <v>2000021100</v>
      </c>
      <c r="G21" s="49" t="s">
        <v>75</v>
      </c>
      <c r="H21" s="49" t="s">
        <v>181</v>
      </c>
      <c r="I21" s="65" t="s">
        <v>72</v>
      </c>
      <c r="J21" s="65">
        <v>0</v>
      </c>
      <c r="N21" s="61">
        <v>82.5</v>
      </c>
    </row>
    <row r="22" spans="1:15">
      <c r="C22" s="63">
        <v>413</v>
      </c>
      <c r="D22" s="63">
        <v>9210</v>
      </c>
      <c r="E22" s="63">
        <v>999</v>
      </c>
      <c r="F22" s="63">
        <v>2000021100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48.44</v>
      </c>
    </row>
    <row r="23" spans="1:15">
      <c r="N23" s="61" t="s">
        <v>73</v>
      </c>
      <c r="O23" s="61">
        <v>130.94</v>
      </c>
    </row>
    <row r="24" spans="1:15">
      <c r="A24" s="63">
        <v>62</v>
      </c>
      <c r="B24" s="49" t="s">
        <v>83</v>
      </c>
    </row>
    <row r="25" spans="1:15">
      <c r="C25" s="63">
        <v>413</v>
      </c>
      <c r="D25" s="63">
        <v>9210</v>
      </c>
      <c r="E25" s="63">
        <v>999</v>
      </c>
      <c r="F25" s="63">
        <v>2000022500</v>
      </c>
      <c r="G25" s="49" t="s">
        <v>75</v>
      </c>
      <c r="H25" s="49" t="s">
        <v>72</v>
      </c>
      <c r="I25" s="65" t="s">
        <v>72</v>
      </c>
      <c r="J25" s="65">
        <v>0</v>
      </c>
      <c r="N25" s="61">
        <v>59.66</v>
      </c>
    </row>
    <row r="26" spans="1:15">
      <c r="C26" s="63">
        <v>413</v>
      </c>
      <c r="D26" s="63">
        <v>9210</v>
      </c>
      <c r="E26" s="63">
        <v>999</v>
      </c>
      <c r="F26" s="63">
        <v>2000022500</v>
      </c>
      <c r="G26" s="49" t="s">
        <v>75</v>
      </c>
      <c r="H26" s="49" t="s">
        <v>209</v>
      </c>
      <c r="I26" s="65" t="s">
        <v>72</v>
      </c>
      <c r="J26" s="65">
        <v>0</v>
      </c>
      <c r="N26" s="61">
        <v>65.94</v>
      </c>
    </row>
    <row r="27" spans="1:15">
      <c r="C27" s="63">
        <v>413</v>
      </c>
      <c r="D27" s="63">
        <v>9210</v>
      </c>
      <c r="E27" s="63">
        <v>999</v>
      </c>
      <c r="F27" s="63">
        <v>2000020200</v>
      </c>
      <c r="G27" s="49" t="s">
        <v>75</v>
      </c>
      <c r="H27" s="49" t="s">
        <v>210</v>
      </c>
      <c r="I27" s="65" t="s">
        <v>72</v>
      </c>
      <c r="J27" s="65">
        <v>0</v>
      </c>
      <c r="N27" s="61">
        <v>58.45</v>
      </c>
    </row>
    <row r="28" spans="1:15">
      <c r="N28" s="61" t="s">
        <v>73</v>
      </c>
      <c r="O28" s="61">
        <v>184.05</v>
      </c>
    </row>
    <row r="29" spans="1:15">
      <c r="A29" s="63">
        <v>165</v>
      </c>
      <c r="B29" s="49" t="s">
        <v>123</v>
      </c>
    </row>
    <row r="30" spans="1:15">
      <c r="C30" s="63">
        <v>413</v>
      </c>
      <c r="D30" s="63">
        <v>9210</v>
      </c>
      <c r="E30" s="63">
        <v>999</v>
      </c>
      <c r="F30" s="63">
        <v>2000551</v>
      </c>
      <c r="H30" s="49" t="s">
        <v>211</v>
      </c>
      <c r="I30" s="65">
        <v>26065653</v>
      </c>
      <c r="J30" s="65" t="s">
        <v>187</v>
      </c>
      <c r="K30" s="65">
        <v>0</v>
      </c>
      <c r="L30" s="49" t="s">
        <v>188</v>
      </c>
      <c r="M30" s="63">
        <v>413</v>
      </c>
      <c r="N30" s="61">
        <v>3.47</v>
      </c>
    </row>
    <row r="31" spans="1:15">
      <c r="C31" s="63">
        <v>413</v>
      </c>
      <c r="D31" s="63">
        <v>9210</v>
      </c>
      <c r="E31" s="63">
        <v>999</v>
      </c>
      <c r="F31" s="63">
        <v>2000551</v>
      </c>
      <c r="H31" s="49" t="s">
        <v>211</v>
      </c>
      <c r="I31" s="65">
        <v>26065653</v>
      </c>
      <c r="J31" s="65" t="s">
        <v>187</v>
      </c>
      <c r="K31" s="65">
        <v>0</v>
      </c>
      <c r="L31" s="49" t="s">
        <v>188</v>
      </c>
      <c r="M31" s="63">
        <v>413</v>
      </c>
      <c r="N31" s="61">
        <v>12</v>
      </c>
    </row>
    <row r="32" spans="1:15">
      <c r="C32" s="63">
        <v>413</v>
      </c>
      <c r="D32" s="63">
        <v>9210</v>
      </c>
      <c r="E32" s="63">
        <v>999</v>
      </c>
      <c r="F32" s="63">
        <v>2000551</v>
      </c>
      <c r="H32" s="49" t="s">
        <v>211</v>
      </c>
      <c r="I32" s="65">
        <v>26065653</v>
      </c>
      <c r="J32" s="65" t="s">
        <v>187</v>
      </c>
      <c r="K32" s="65">
        <v>0</v>
      </c>
      <c r="L32" s="49" t="s">
        <v>188</v>
      </c>
      <c r="M32" s="63">
        <v>413</v>
      </c>
      <c r="N32" s="61">
        <v>30</v>
      </c>
    </row>
    <row r="33" spans="1:15">
      <c r="C33" s="63">
        <v>413</v>
      </c>
      <c r="D33" s="63">
        <v>9210</v>
      </c>
      <c r="E33" s="63">
        <v>999</v>
      </c>
      <c r="F33" s="63">
        <v>2004125</v>
      </c>
      <c r="H33" s="49" t="s">
        <v>212</v>
      </c>
      <c r="I33" s="65">
        <v>26184781</v>
      </c>
      <c r="J33" s="65" t="s">
        <v>187</v>
      </c>
      <c r="K33" s="65">
        <v>0</v>
      </c>
      <c r="L33" s="49" t="s">
        <v>188</v>
      </c>
      <c r="M33" s="63">
        <v>413</v>
      </c>
      <c r="N33" s="61">
        <v>8.73</v>
      </c>
    </row>
    <row r="34" spans="1:15">
      <c r="C34" s="63">
        <v>413</v>
      </c>
      <c r="D34" s="63">
        <v>9210</v>
      </c>
      <c r="E34" s="63">
        <v>999</v>
      </c>
      <c r="F34" s="63">
        <v>2002893</v>
      </c>
      <c r="H34" s="49" t="s">
        <v>124</v>
      </c>
      <c r="I34" s="65" t="s">
        <v>213</v>
      </c>
      <c r="J34" s="65" t="s">
        <v>125</v>
      </c>
      <c r="K34" s="65">
        <v>0</v>
      </c>
      <c r="L34" s="49" t="s">
        <v>126</v>
      </c>
      <c r="M34" s="63">
        <v>366</v>
      </c>
      <c r="N34" s="61">
        <v>7.25</v>
      </c>
    </row>
    <row r="35" spans="1:15">
      <c r="N35" s="61" t="s">
        <v>73</v>
      </c>
      <c r="O35" s="61">
        <v>61.45</v>
      </c>
    </row>
    <row r="36" spans="1:15">
      <c r="A36" s="63">
        <v>201</v>
      </c>
      <c r="B36" s="49" t="s">
        <v>86</v>
      </c>
    </row>
    <row r="37" spans="1:15">
      <c r="C37" s="63">
        <v>413</v>
      </c>
      <c r="D37" s="63">
        <v>9230</v>
      </c>
      <c r="E37" s="63">
        <v>999</v>
      </c>
      <c r="F37" s="63">
        <v>2000022900</v>
      </c>
      <c r="G37" s="49" t="s">
        <v>75</v>
      </c>
      <c r="H37" s="49" t="s">
        <v>72</v>
      </c>
      <c r="I37" s="65" t="s">
        <v>72</v>
      </c>
      <c r="J37" s="65">
        <v>0</v>
      </c>
      <c r="N37" s="61">
        <v>4106</v>
      </c>
    </row>
    <row r="38" spans="1:15">
      <c r="C38" s="63">
        <v>413</v>
      </c>
      <c r="D38" s="63">
        <v>9230</v>
      </c>
      <c r="E38" s="63">
        <v>999</v>
      </c>
      <c r="F38" s="63">
        <v>2000021800</v>
      </c>
      <c r="G38" s="49" t="s">
        <v>75</v>
      </c>
      <c r="H38" s="49" t="s">
        <v>197</v>
      </c>
      <c r="I38" s="65" t="s">
        <v>72</v>
      </c>
      <c r="J38" s="65">
        <v>0</v>
      </c>
      <c r="N38" s="61">
        <v>4717</v>
      </c>
    </row>
    <row r="39" spans="1:15">
      <c r="C39" s="63">
        <v>413</v>
      </c>
      <c r="D39" s="63">
        <v>9230</v>
      </c>
      <c r="E39" s="63">
        <v>999</v>
      </c>
      <c r="F39" s="63">
        <v>2000021100</v>
      </c>
      <c r="G39" s="49" t="s">
        <v>75</v>
      </c>
      <c r="H39" s="49" t="s">
        <v>214</v>
      </c>
      <c r="I39" s="65" t="s">
        <v>72</v>
      </c>
      <c r="J39" s="65">
        <v>0</v>
      </c>
      <c r="N39" s="61">
        <v>9000</v>
      </c>
    </row>
    <row r="40" spans="1:15">
      <c r="N40" s="61" t="s">
        <v>73</v>
      </c>
      <c r="O40" s="61">
        <v>17823</v>
      </c>
    </row>
    <row r="41" spans="1:15">
      <c r="A41" s="63">
        <v>552</v>
      </c>
      <c r="B41" s="49" t="s">
        <v>87</v>
      </c>
    </row>
    <row r="42" spans="1:15">
      <c r="C42" s="63">
        <v>413</v>
      </c>
      <c r="D42" s="63">
        <v>9260</v>
      </c>
      <c r="E42" s="63">
        <v>999</v>
      </c>
      <c r="F42" s="63" t="s">
        <v>76</v>
      </c>
      <c r="G42" s="49" t="s">
        <v>75</v>
      </c>
      <c r="H42" s="49" t="s">
        <v>72</v>
      </c>
      <c r="I42" s="65" t="s">
        <v>77</v>
      </c>
      <c r="J42" s="65" t="s">
        <v>175</v>
      </c>
      <c r="N42" s="61">
        <v>4175.45</v>
      </c>
    </row>
    <row r="43" spans="1:15">
      <c r="C43" s="63">
        <v>413</v>
      </c>
      <c r="D43" s="63">
        <v>9260</v>
      </c>
      <c r="E43" s="63">
        <v>999</v>
      </c>
      <c r="F43" s="63" t="s">
        <v>78</v>
      </c>
      <c r="G43" s="49" t="s">
        <v>75</v>
      </c>
      <c r="H43" s="49" t="s">
        <v>72</v>
      </c>
      <c r="I43" s="65" t="s">
        <v>77</v>
      </c>
      <c r="J43" s="65" t="s">
        <v>156</v>
      </c>
      <c r="N43" s="61">
        <v>4049.59</v>
      </c>
    </row>
    <row r="44" spans="1:15">
      <c r="N44" s="61" t="s">
        <v>73</v>
      </c>
      <c r="O44" s="61">
        <v>8225.0400000000009</v>
      </c>
    </row>
    <row r="45" spans="1:15">
      <c r="A45" s="63">
        <v>557</v>
      </c>
      <c r="B45" s="49" t="s">
        <v>88</v>
      </c>
    </row>
    <row r="46" spans="1:15">
      <c r="C46" s="63">
        <v>413</v>
      </c>
      <c r="D46" s="63">
        <v>4081</v>
      </c>
      <c r="E46" s="63">
        <v>500</v>
      </c>
      <c r="F46" s="63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76.760000000000005</v>
      </c>
    </row>
    <row r="47" spans="1:15">
      <c r="C47" s="63">
        <v>413</v>
      </c>
      <c r="D47" s="63">
        <v>4081</v>
      </c>
      <c r="E47" s="63">
        <v>500</v>
      </c>
      <c r="F47" s="63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33.79</v>
      </c>
    </row>
    <row r="48" spans="1:15">
      <c r="C48" s="63">
        <v>413</v>
      </c>
      <c r="D48" s="63">
        <v>4081</v>
      </c>
      <c r="E48" s="63">
        <v>510</v>
      </c>
      <c r="F48" s="63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88.97</v>
      </c>
    </row>
    <row r="49" spans="1:15">
      <c r="C49" s="63">
        <v>413</v>
      </c>
      <c r="D49" s="63">
        <v>4081</v>
      </c>
      <c r="E49" s="63">
        <v>510</v>
      </c>
      <c r="F49" s="63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58.81</v>
      </c>
    </row>
    <row r="50" spans="1:15">
      <c r="C50" s="63">
        <v>413</v>
      </c>
      <c r="D50" s="63">
        <v>4081</v>
      </c>
      <c r="E50" s="63">
        <v>520</v>
      </c>
      <c r="F50" s="63" t="s">
        <v>76</v>
      </c>
      <c r="G50" s="49" t="s">
        <v>75</v>
      </c>
      <c r="H50" s="49" t="s">
        <v>72</v>
      </c>
      <c r="I50" s="65" t="s">
        <v>77</v>
      </c>
      <c r="J50" s="65" t="s">
        <v>175</v>
      </c>
      <c r="N50" s="61">
        <v>2104.89</v>
      </c>
    </row>
    <row r="51" spans="1:15">
      <c r="C51" s="63">
        <v>413</v>
      </c>
      <c r="D51" s="63">
        <v>4081</v>
      </c>
      <c r="E51" s="63">
        <v>520</v>
      </c>
      <c r="F51" s="63" t="s">
        <v>78</v>
      </c>
      <c r="G51" s="49" t="s">
        <v>75</v>
      </c>
      <c r="H51" s="49" t="s">
        <v>72</v>
      </c>
      <c r="I51" s="65" t="s">
        <v>77</v>
      </c>
      <c r="J51" s="65" t="s">
        <v>156</v>
      </c>
      <c r="N51" s="61">
        <v>1919.31</v>
      </c>
    </row>
    <row r="52" spans="1:15">
      <c r="N52" s="61" t="s">
        <v>73</v>
      </c>
      <c r="O52" s="61">
        <v>4282.53</v>
      </c>
    </row>
    <row r="53" spans="1:15">
      <c r="A53" s="63">
        <v>810</v>
      </c>
      <c r="B53" s="49" t="s">
        <v>89</v>
      </c>
    </row>
    <row r="54" spans="1:15">
      <c r="C54" s="63">
        <v>413</v>
      </c>
      <c r="D54" s="63">
        <v>9230</v>
      </c>
      <c r="E54" s="63">
        <v>999</v>
      </c>
      <c r="F54" s="63" t="s">
        <v>105</v>
      </c>
      <c r="G54" s="49" t="s">
        <v>75</v>
      </c>
      <c r="H54" s="49" t="s">
        <v>215</v>
      </c>
      <c r="I54" s="65" t="s">
        <v>72</v>
      </c>
      <c r="J54" s="65" t="s">
        <v>72</v>
      </c>
      <c r="N54" s="61">
        <v>40</v>
      </c>
    </row>
    <row r="55" spans="1:15">
      <c r="C55" s="63">
        <v>413</v>
      </c>
      <c r="D55" s="63">
        <v>9230</v>
      </c>
      <c r="E55" s="63">
        <v>999</v>
      </c>
      <c r="F55" s="63" t="s">
        <v>118</v>
      </c>
      <c r="G55" s="49" t="s">
        <v>75</v>
      </c>
      <c r="H55" s="49" t="s">
        <v>200</v>
      </c>
      <c r="I55" s="65" t="s">
        <v>72</v>
      </c>
      <c r="J55" s="65" t="s">
        <v>72</v>
      </c>
      <c r="N55" s="61">
        <v>7744.17</v>
      </c>
    </row>
    <row r="56" spans="1:15">
      <c r="N56" s="61" t="s">
        <v>73</v>
      </c>
      <c r="O56" s="61">
        <v>7784.17</v>
      </c>
    </row>
    <row r="57" spans="1:15">
      <c r="A57" s="63">
        <v>845</v>
      </c>
      <c r="B57" s="49" t="s">
        <v>90</v>
      </c>
    </row>
    <row r="58" spans="1:15">
      <c r="C58" s="63">
        <v>413</v>
      </c>
      <c r="D58" s="63">
        <v>9230</v>
      </c>
      <c r="E58" s="63">
        <v>999</v>
      </c>
      <c r="F58" s="63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84</v>
      </c>
    </row>
    <row r="59" spans="1:15">
      <c r="C59" s="63">
        <v>413</v>
      </c>
      <c r="D59" s="63">
        <v>9230</v>
      </c>
      <c r="E59" s="63">
        <v>999</v>
      </c>
      <c r="F59" s="63" t="s">
        <v>118</v>
      </c>
      <c r="G59" s="49" t="s">
        <v>75</v>
      </c>
      <c r="H59" s="49" t="s">
        <v>163</v>
      </c>
      <c r="I59" s="65" t="s">
        <v>72</v>
      </c>
      <c r="J59" s="65" t="s">
        <v>72</v>
      </c>
      <c r="N59" s="61">
        <v>348.6</v>
      </c>
    </row>
    <row r="60" spans="1:15">
      <c r="C60" s="63">
        <v>413</v>
      </c>
      <c r="D60" s="63">
        <v>9230</v>
      </c>
      <c r="E60" s="63">
        <v>999</v>
      </c>
      <c r="F60" s="63" t="s">
        <v>118</v>
      </c>
      <c r="G60" s="49" t="s">
        <v>75</v>
      </c>
      <c r="H60" s="49" t="s">
        <v>93</v>
      </c>
      <c r="I60" s="65" t="s">
        <v>72</v>
      </c>
      <c r="J60" s="65" t="s">
        <v>72</v>
      </c>
      <c r="N60" s="61">
        <v>643.36</v>
      </c>
    </row>
    <row r="61" spans="1:15">
      <c r="C61" s="63">
        <v>413</v>
      </c>
      <c r="D61" s="63">
        <v>9230</v>
      </c>
      <c r="E61" s="63">
        <v>999</v>
      </c>
      <c r="F61" s="63" t="s">
        <v>119</v>
      </c>
      <c r="G61" s="49" t="s">
        <v>75</v>
      </c>
      <c r="H61" s="49" t="s">
        <v>94</v>
      </c>
      <c r="I61" s="65" t="s">
        <v>72</v>
      </c>
      <c r="J61" s="65" t="s">
        <v>72</v>
      </c>
      <c r="N61" s="61">
        <v>172</v>
      </c>
    </row>
    <row r="62" spans="1:15">
      <c r="C62" s="63">
        <v>413</v>
      </c>
      <c r="D62" s="63">
        <v>9230</v>
      </c>
      <c r="E62" s="63">
        <v>999</v>
      </c>
      <c r="F62" s="63" t="s">
        <v>119</v>
      </c>
      <c r="G62" s="49" t="s">
        <v>75</v>
      </c>
      <c r="H62" s="49" t="s">
        <v>162</v>
      </c>
      <c r="I62" s="65" t="s">
        <v>72</v>
      </c>
      <c r="J62" s="65" t="s">
        <v>72</v>
      </c>
      <c r="N62" s="61">
        <v>111.4</v>
      </c>
    </row>
    <row r="63" spans="1:15">
      <c r="C63" s="63">
        <v>413</v>
      </c>
      <c r="D63" s="63">
        <v>9230</v>
      </c>
      <c r="E63" s="63">
        <v>999</v>
      </c>
      <c r="F63" s="63" t="s">
        <v>118</v>
      </c>
      <c r="G63" s="49" t="s">
        <v>75</v>
      </c>
      <c r="H63" s="49" t="s">
        <v>138</v>
      </c>
      <c r="I63" s="65" t="s">
        <v>72</v>
      </c>
      <c r="J63" s="65" t="s">
        <v>72</v>
      </c>
      <c r="N63" s="61">
        <v>21.75</v>
      </c>
    </row>
    <row r="64" spans="1:15">
      <c r="C64" s="63">
        <v>413</v>
      </c>
      <c r="D64" s="63">
        <v>9230</v>
      </c>
      <c r="E64" s="63">
        <v>999</v>
      </c>
      <c r="F64" s="63" t="s">
        <v>118</v>
      </c>
      <c r="G64" s="49" t="s">
        <v>75</v>
      </c>
      <c r="H64" s="49" t="s">
        <v>161</v>
      </c>
      <c r="I64" s="65" t="s">
        <v>72</v>
      </c>
      <c r="J64" s="65" t="s">
        <v>72</v>
      </c>
      <c r="N64" s="61">
        <v>4277</v>
      </c>
    </row>
    <row r="65" spans="3:15">
      <c r="C65" s="63">
        <v>413</v>
      </c>
      <c r="D65" s="63">
        <v>9230</v>
      </c>
      <c r="E65" s="63">
        <v>999</v>
      </c>
      <c r="F65" s="63" t="s">
        <v>118</v>
      </c>
      <c r="G65" s="49" t="s">
        <v>75</v>
      </c>
      <c r="H65" s="49" t="s">
        <v>137</v>
      </c>
      <c r="I65" s="65" t="s">
        <v>72</v>
      </c>
      <c r="J65" s="65" t="s">
        <v>72</v>
      </c>
      <c r="N65" s="61">
        <v>78.75</v>
      </c>
    </row>
    <row r="66" spans="3:15">
      <c r="C66" s="63">
        <v>413</v>
      </c>
      <c r="D66" s="63">
        <v>9230</v>
      </c>
      <c r="E66" s="63">
        <v>999</v>
      </c>
      <c r="F66" s="63" t="s">
        <v>118</v>
      </c>
      <c r="G66" s="49" t="s">
        <v>75</v>
      </c>
      <c r="H66" s="49" t="s">
        <v>93</v>
      </c>
      <c r="I66" s="65" t="s">
        <v>72</v>
      </c>
      <c r="J66" s="65" t="s">
        <v>72</v>
      </c>
      <c r="N66" s="61">
        <v>12.87</v>
      </c>
    </row>
    <row r="67" spans="3:15">
      <c r="C67" s="63">
        <v>413</v>
      </c>
      <c r="D67" s="63">
        <v>9230</v>
      </c>
      <c r="E67" s="63">
        <v>999</v>
      </c>
      <c r="F67" s="63" t="s">
        <v>118</v>
      </c>
      <c r="G67" s="49" t="s">
        <v>75</v>
      </c>
      <c r="H67" s="49" t="s">
        <v>95</v>
      </c>
      <c r="I67" s="65" t="s">
        <v>72</v>
      </c>
      <c r="J67" s="65" t="s">
        <v>72</v>
      </c>
      <c r="N67" s="61">
        <v>12.35</v>
      </c>
    </row>
    <row r="68" spans="3:15">
      <c r="C68" s="63">
        <v>413</v>
      </c>
      <c r="D68" s="63">
        <v>9230</v>
      </c>
      <c r="E68" s="63">
        <v>999</v>
      </c>
      <c r="F68" s="63" t="s">
        <v>118</v>
      </c>
      <c r="G68" s="49" t="s">
        <v>75</v>
      </c>
      <c r="H68" s="49" t="s">
        <v>92</v>
      </c>
      <c r="I68" s="65" t="s">
        <v>72</v>
      </c>
      <c r="J68" s="65" t="s">
        <v>72</v>
      </c>
      <c r="N68" s="61">
        <v>2.27</v>
      </c>
    </row>
    <row r="69" spans="3:15">
      <c r="C69" s="63">
        <v>413</v>
      </c>
      <c r="D69" s="63">
        <v>9230</v>
      </c>
      <c r="E69" s="63">
        <v>999</v>
      </c>
      <c r="F69" s="63" t="s">
        <v>118</v>
      </c>
      <c r="G69" s="49" t="s">
        <v>75</v>
      </c>
      <c r="H69" s="49" t="s">
        <v>136</v>
      </c>
      <c r="I69" s="65" t="s">
        <v>72</v>
      </c>
      <c r="J69" s="65" t="s">
        <v>72</v>
      </c>
      <c r="N69" s="61">
        <v>1.69</v>
      </c>
    </row>
    <row r="70" spans="3:15">
      <c r="C70" s="63">
        <v>413</v>
      </c>
      <c r="D70" s="63">
        <v>9230</v>
      </c>
      <c r="E70" s="63">
        <v>999</v>
      </c>
      <c r="F70" s="63" t="s">
        <v>118</v>
      </c>
      <c r="G70" s="49" t="s">
        <v>75</v>
      </c>
      <c r="H70" s="49" t="s">
        <v>137</v>
      </c>
      <c r="I70" s="65" t="s">
        <v>72</v>
      </c>
      <c r="J70" s="65" t="s">
        <v>72</v>
      </c>
      <c r="N70" s="61">
        <v>1.58</v>
      </c>
    </row>
    <row r="71" spans="3:15">
      <c r="C71" s="63">
        <v>413</v>
      </c>
      <c r="D71" s="63">
        <v>9230</v>
      </c>
      <c r="E71" s="63">
        <v>999</v>
      </c>
      <c r="F71" s="63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0.44</v>
      </c>
    </row>
    <row r="72" spans="3:15">
      <c r="C72" s="63">
        <v>413</v>
      </c>
      <c r="D72" s="63">
        <v>9230</v>
      </c>
      <c r="E72" s="63">
        <v>999</v>
      </c>
      <c r="F72" s="63" t="s">
        <v>118</v>
      </c>
      <c r="G72" s="49" t="s">
        <v>75</v>
      </c>
      <c r="H72" s="49" t="s">
        <v>161</v>
      </c>
      <c r="I72" s="65" t="s">
        <v>72</v>
      </c>
      <c r="J72" s="65" t="s">
        <v>72</v>
      </c>
      <c r="N72" s="61">
        <v>85.54</v>
      </c>
    </row>
    <row r="73" spans="3:15">
      <c r="C73" s="63">
        <v>413</v>
      </c>
      <c r="D73" s="63">
        <v>9230</v>
      </c>
      <c r="E73" s="63">
        <v>999</v>
      </c>
      <c r="F73" s="63" t="s">
        <v>118</v>
      </c>
      <c r="G73" s="49" t="s">
        <v>75</v>
      </c>
      <c r="H73" s="49" t="s">
        <v>92</v>
      </c>
      <c r="I73" s="65" t="s">
        <v>72</v>
      </c>
      <c r="J73" s="65" t="s">
        <v>72</v>
      </c>
      <c r="N73" s="61">
        <v>113.42</v>
      </c>
    </row>
    <row r="74" spans="3:15">
      <c r="C74" s="63">
        <v>413</v>
      </c>
      <c r="D74" s="63">
        <v>9230</v>
      </c>
      <c r="E74" s="63">
        <v>999</v>
      </c>
      <c r="F74" s="63" t="s">
        <v>119</v>
      </c>
      <c r="G74" s="49" t="s">
        <v>75</v>
      </c>
      <c r="H74" s="49" t="s">
        <v>91</v>
      </c>
      <c r="I74" s="65" t="s">
        <v>72</v>
      </c>
      <c r="J74" s="65" t="s">
        <v>72</v>
      </c>
      <c r="N74" s="61">
        <v>29.25</v>
      </c>
    </row>
    <row r="75" spans="3:15">
      <c r="N75" s="61" t="s">
        <v>73</v>
      </c>
      <c r="O75" s="61">
        <v>5996.27</v>
      </c>
    </row>
    <row r="76" spans="3:15">
      <c r="N76" s="61" t="s">
        <v>96</v>
      </c>
      <c r="O76" s="61">
        <v>98761.15</v>
      </c>
    </row>
  </sheetData>
  <pageMargins left="0.25" right="0.25" top="1" bottom="1" header="0.5" footer="0.5"/>
  <pageSetup scale="66" fitToHeight="5" orientation="landscape" verticalDpi="300" r:id="rId1"/>
  <headerFooter alignWithMargins="0">
    <oddFooter>&amp;C&amp;P&amp;R&amp;A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C31" sqref="C31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115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IF(Input!$D$3&gt;='1497'!P$2,"Actual","Plan")</f>
        <v>Actual</v>
      </c>
      <c r="Q8" s="20"/>
      <c r="R8" s="19" t="str">
        <f>IF(Input!$D$3&gt;='1497'!R$2,"Actual","Plan")</f>
        <v>Actual</v>
      </c>
      <c r="S8" s="20"/>
      <c r="T8" s="19" t="str">
        <f>IF(Input!$D$3&gt;='1497'!T$2,"Actual","Plan")</f>
        <v>Plan</v>
      </c>
      <c r="U8" s="20"/>
      <c r="V8" s="19" t="str">
        <f>IF(Input!$D$3&gt;='1497'!V$2,"Actual","Plan")</f>
        <v>Plan</v>
      </c>
      <c r="W8" s="20"/>
      <c r="X8" s="19" t="str">
        <f>IF(Input!$D$3&gt;='1497'!X$2,"Actual","Plan")</f>
        <v>Plan</v>
      </c>
      <c r="Y8" s="20"/>
      <c r="Z8" s="19" t="str">
        <f>IF(Input!$D$3&gt;='1497'!Z$2,"Actual","Plan")</f>
        <v>Plan</v>
      </c>
      <c r="AA8" s="20"/>
      <c r="AB8" s="19" t="str">
        <f>IF(Input!$D$3&gt;='1497'!AB$2,"Actual","Plan")</f>
        <v>Plan</v>
      </c>
      <c r="AC8" s="20"/>
      <c r="AD8" s="19" t="str">
        <f>IF(Input!$D$3&gt;='1497'!AD$2,"Actual","Plan")</f>
        <v>Plan</v>
      </c>
      <c r="AE8" s="20"/>
      <c r="AF8" s="19" t="str">
        <f>IF(Input!$D$3&gt;='1497'!AF$2,"Actual","Plan")</f>
        <v>Plan</v>
      </c>
      <c r="AG8" s="20"/>
      <c r="AH8" s="19" t="str">
        <f>IF(Input!$D$3&gt;='1497'!AH$2,"Actual","Plan")</f>
        <v>Plan</v>
      </c>
      <c r="AI8" s="20"/>
      <c r="AJ8" s="19" t="str">
        <f>IF(Input!$D$3&gt;='1497'!AJ$2,"Actual","Plan")</f>
        <v>Plan</v>
      </c>
      <c r="AK8" s="20"/>
      <c r="AL8" s="19" t="str">
        <f>IF(Input!$D$3&gt;='1497'!AL$2,"Actual","Plan")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>
        <f>_xll.HPVAL($A$1,C$3,$A10,C$2,C$4,$A$4)</f>
        <v>18902</v>
      </c>
      <c r="D10" s="23"/>
      <c r="E10" s="23">
        <f>_xll.HPVAL($A$1,E$3,$A10,E$2,E$4,$A$4)</f>
        <v>15800</v>
      </c>
      <c r="F10" s="23"/>
      <c r="G10" s="23">
        <f t="shared" ref="G10:G27" si="0">E10-C10</f>
        <v>-3102</v>
      </c>
      <c r="H10" s="23"/>
      <c r="I10" s="23">
        <f>_xll.HPVAL($A$1,I$3,$A10,I$2,I$4,$A$4)</f>
        <v>44964</v>
      </c>
      <c r="J10" s="23"/>
      <c r="K10" s="23">
        <f>_xll.HPVAL($A$1,K$3,$A10,K$2,K$4,$A$4)</f>
        <v>31000</v>
      </c>
      <c r="L10" s="23"/>
      <c r="M10" s="23">
        <f t="shared" ref="M10:M27" si="1">K10-I10</f>
        <v>-13964</v>
      </c>
      <c r="O10" s="66" t="s">
        <v>110</v>
      </c>
      <c r="P10" s="67">
        <f>_xll.HPVAL($A$1,P$3,$P$1,P$2,$C$4,$A$4)</f>
        <v>0</v>
      </c>
      <c r="Q10" s="68"/>
      <c r="R10" s="67">
        <f>_xll.HPVAL($A$1,R$3,$P$1,R$2,$C$4,$A$4)</f>
        <v>0</v>
      </c>
      <c r="S10" s="68"/>
      <c r="T10" s="67">
        <f>_xll.HPVAL($A$1,T$3,$P$1,T$2,$C$4,$A$4)</f>
        <v>3</v>
      </c>
      <c r="U10" s="68"/>
      <c r="V10" s="67">
        <f>_xll.HPVAL($A$1,V$3,$P$1,V$2,$C$4,$A$4)</f>
        <v>3</v>
      </c>
      <c r="W10" s="68"/>
      <c r="X10" s="67">
        <f>_xll.HPVAL($A$1,X$3,$P$1,X$2,$C$4,$A$4)</f>
        <v>3</v>
      </c>
      <c r="Y10" s="68"/>
      <c r="Z10" s="67">
        <f>_xll.HPVAL($A$1,Z$3,$P$1,Z$2,$C$4,$A$4)</f>
        <v>3</v>
      </c>
      <c r="AA10" s="68"/>
      <c r="AB10" s="67">
        <f>_xll.HPVAL($A$1,AB$3,$P$1,AB$2,$C$4,$A$4)</f>
        <v>3</v>
      </c>
      <c r="AC10" s="68"/>
      <c r="AD10" s="67">
        <f>_xll.HPVAL($A$1,AD$3,$P$1,AD$2,$C$4,$A$4)</f>
        <v>3</v>
      </c>
      <c r="AE10" s="68"/>
      <c r="AF10" s="67">
        <f>_xll.HPVAL($A$1,AF$3,$P$1,AF$2,$C$4,$A$4)</f>
        <v>3</v>
      </c>
      <c r="AG10" s="68"/>
      <c r="AH10" s="67">
        <f>_xll.HPVAL($A$1,AH$3,$P$1,AH$2,$C$4,$A$4)</f>
        <v>3</v>
      </c>
      <c r="AI10" s="67"/>
      <c r="AJ10" s="67">
        <f>_xll.HPVAL($A$1,AJ$3,$P$1,AJ$2,$C$4,$A$4)</f>
        <v>3</v>
      </c>
      <c r="AK10" s="69"/>
      <c r="AL10" s="67">
        <f>_xll.HPVAL($A$1,AL$3,$P$1,AL$2,$C$4,$A$4)</f>
        <v>3</v>
      </c>
      <c r="AM10" s="68"/>
      <c r="AN10" s="68">
        <f>SUM(P10:AL10)</f>
        <v>30</v>
      </c>
      <c r="AO10" s="70"/>
    </row>
    <row r="11" spans="1:41" s="12" customFormat="1" ht="18" customHeight="1">
      <c r="A11" s="12" t="s">
        <v>14</v>
      </c>
      <c r="B11" s="18" t="s">
        <v>15</v>
      </c>
      <c r="C11" s="23">
        <f>_xll.HPVAL($A$1,C$3,$A11,C$2,C$4,$A$4)</f>
        <v>3770</v>
      </c>
      <c r="D11" s="23"/>
      <c r="E11" s="23">
        <f>_xll.HPVAL($A$1,E$3,$A11,E$2,E$4,$A$4)</f>
        <v>4899.3</v>
      </c>
      <c r="F11" s="23"/>
      <c r="G11" s="23">
        <f t="shared" si="0"/>
        <v>1129.3000000000002</v>
      </c>
      <c r="H11" s="23"/>
      <c r="I11" s="23">
        <f>_xll.HPVAL($A$1,I$3,$A11,I$2,I$4,$A$4)</f>
        <v>9385</v>
      </c>
      <c r="J11" s="23"/>
      <c r="K11" s="23">
        <f>_xll.HPVAL($A$1,K$3,$A11,K$2,K$4,$A$4)</f>
        <v>9688.5</v>
      </c>
      <c r="L11" s="23"/>
      <c r="M11" s="23">
        <f t="shared" si="1"/>
        <v>303.5</v>
      </c>
      <c r="O11" s="66" t="s">
        <v>111</v>
      </c>
      <c r="P11" s="67">
        <f>_xll.HPVAL($A$1,P$3,$O$1,P$2,$C$4,$A$4)+_xll.HPVAL($A$1,P$3,$O$2,P$2,$C$4,$A$4)</f>
        <v>0</v>
      </c>
      <c r="Q11" s="70"/>
      <c r="R11" s="67">
        <f>_xll.HPVAL($A$1,R$3,$O$1,R$2,$C$4,$A$4)+_xll.HPVAL($A$1,R$3,$O$2,R$2,$C$4,$A$4)</f>
        <v>0</v>
      </c>
      <c r="S11" s="70"/>
      <c r="T11" s="67">
        <f>_xll.HPVAL($A$1,T$3,$O$1,T$2,$C$4,$A$4)+_xll.HPVAL($A$1,T$3,$O$2,T$2,$C$4,$A$4)</f>
        <v>0</v>
      </c>
      <c r="U11" s="70"/>
      <c r="V11" s="67">
        <f>_xll.HPVAL($A$1,V$3,$O$1,V$2,$C$4,$A$4)+_xll.HPVAL($A$1,V$3,$O$2,V$2,$C$4,$A$4)</f>
        <v>0</v>
      </c>
      <c r="W11" s="70"/>
      <c r="X11" s="67">
        <f>_xll.HPVAL($A$1,X$3,$O$1,X$2,$C$4,$A$4)+_xll.HPVAL($A$1,X$3,$O$2,X$2,$C$4,$A$4)</f>
        <v>0</v>
      </c>
      <c r="Y11" s="70"/>
      <c r="Z11" s="67">
        <f>_xll.HPVAL($A$1,Z$3,$O$1,Z$2,$C$4,$A$4)+_xll.HPVAL($A$1,Z$3,$O$2,Z$2,$C$4,$A$4)</f>
        <v>0</v>
      </c>
      <c r="AA11" s="70"/>
      <c r="AB11" s="67">
        <f>_xll.HPVAL($A$1,AB$3,$O$1,AB$2,$C$4,$A$4)+_xll.HPVAL($A$1,AB$3,$O$2,AB$2,$C$4,$A$4)</f>
        <v>0</v>
      </c>
      <c r="AC11" s="70"/>
      <c r="AD11" s="67">
        <f>_xll.HPVAL($A$1,AD$3,$O$1,AD$2,$C$4,$A$4)+_xll.HPVAL($A$1,AD$3,$O$2,AD$2,$C$4,$A$4)</f>
        <v>0</v>
      </c>
      <c r="AE11" s="70"/>
      <c r="AF11" s="67">
        <f>_xll.HPVAL($A$1,AF$3,$O$1,AF$2,$C$4,$A$4)+_xll.HPVAL($A$1,AF$3,$O$2,AF$2,$C$4,$A$4)</f>
        <v>0</v>
      </c>
      <c r="AG11" s="70"/>
      <c r="AH11" s="67">
        <f>_xll.HPVAL($A$1,AH$3,$O$1,AH$2,$C$4,$A$4)+_xll.HPVAL($A$1,AH$3,$O$2,AH$2,$C$4,$A$4)</f>
        <v>0</v>
      </c>
      <c r="AI11" s="70"/>
      <c r="AJ11" s="67">
        <f>_xll.HPVAL($A$1,AJ$3,$O$1,AJ$2,$C$4,$A$4)+_xll.HPVAL($A$1,AJ$3,$O$2,AJ$2,$C$4,$A$4)</f>
        <v>0</v>
      </c>
      <c r="AK11" s="71"/>
      <c r="AL11" s="67">
        <f>_xll.HPVAL($A$1,AL$3,$O$1,AL$2,$C$4,$A$4)+_xll.HPVAL($A$1,AL$3,$O$2,AL$2,$C$4,$A$4)</f>
        <v>0</v>
      </c>
      <c r="AM11" s="70"/>
      <c r="AN11" s="68">
        <f>SUM(P11:AL11)</f>
        <v>0</v>
      </c>
      <c r="AO11" s="70"/>
    </row>
    <row r="12" spans="1:41" s="12" customFormat="1" ht="18" customHeight="1">
      <c r="A12" s="12" t="s">
        <v>16</v>
      </c>
      <c r="B12" s="18" t="s">
        <v>17</v>
      </c>
      <c r="C12" s="23">
        <f>_xll.HPVAL($A$1,C$3,$A12,C$2,C$4,$A$4)</f>
        <v>689</v>
      </c>
      <c r="D12" s="23"/>
      <c r="E12" s="23">
        <f>_xll.HPVAL($A$1,E$3,$A12,E$2,E$4,$A$4)</f>
        <v>1100</v>
      </c>
      <c r="F12" s="23"/>
      <c r="G12" s="23">
        <f t="shared" si="0"/>
        <v>411</v>
      </c>
      <c r="H12" s="23"/>
      <c r="I12" s="23">
        <f>_xll.HPVAL($A$1,I$3,$A12,I$2,I$4,$A$4)</f>
        <v>1007</v>
      </c>
      <c r="J12" s="23"/>
      <c r="K12" s="23">
        <f>_xll.HPVAL($A$1,K$3,$A12,K$2,K$4,$A$4)</f>
        <v>2200</v>
      </c>
      <c r="L12" s="23"/>
      <c r="M12" s="23">
        <f t="shared" si="1"/>
        <v>1193</v>
      </c>
    </row>
    <row r="13" spans="1:41" s="12" customFormat="1" ht="18" customHeight="1">
      <c r="A13" s="12" t="s">
        <v>18</v>
      </c>
      <c r="B13" s="18" t="s">
        <v>19</v>
      </c>
      <c r="C13" s="23">
        <f>_xll.HPVAL($A$1,C$3,$A13,C$2,C$4,$A$4)</f>
        <v>0</v>
      </c>
      <c r="D13" s="23"/>
      <c r="E13" s="23">
        <f>_xll.HPVAL($A$1,E$3,$A13,E$2,E$4,$A$4)</f>
        <v>1800</v>
      </c>
      <c r="F13" s="23"/>
      <c r="G13" s="23">
        <f t="shared" si="0"/>
        <v>1800</v>
      </c>
      <c r="H13" s="23"/>
      <c r="I13" s="23">
        <f>_xll.HPVAL($A$1,I$3,$A13,I$2,I$4,$A$4)</f>
        <v>0</v>
      </c>
      <c r="J13" s="23"/>
      <c r="K13" s="23">
        <f>_xll.HPVAL($A$1,K$3,$A13,K$2,K$4,$A$4)</f>
        <v>1800</v>
      </c>
      <c r="L13" s="23"/>
      <c r="M13" s="23">
        <f t="shared" si="1"/>
        <v>1800</v>
      </c>
    </row>
    <row r="14" spans="1:41" s="12" customFormat="1" ht="18" customHeight="1">
      <c r="A14" s="12" t="s">
        <v>20</v>
      </c>
      <c r="B14" s="40" t="s">
        <v>21</v>
      </c>
      <c r="C14" s="23">
        <f>_xll.HPVAL($A$1,C$3,$A14,C$2,C$4,$A$4)-_xll.HPVAL($A$1,C$3,$A25,C$2,C$4,$A$4)</f>
        <v>0</v>
      </c>
      <c r="D14" s="23"/>
      <c r="E14" s="23">
        <f>_xll.HPVAL($A$1,E$3,$A14,E$2,E$4,$A$4)-_xll.HPVAL($A$1,E$3,$A25,E$2,E$4,$A$4)</f>
        <v>0</v>
      </c>
      <c r="F14" s="23"/>
      <c r="G14" s="23">
        <f t="shared" si="0"/>
        <v>0</v>
      </c>
      <c r="H14" s="23"/>
      <c r="I14" s="23">
        <f>_xll.HPVAL($A$1,I$3,$A14,I$2,I$4,$A$4)-_xll.HPVAL($A$1,I$3,$A25,I$2,I$4,$A$4)</f>
        <v>0</v>
      </c>
      <c r="J14" s="23"/>
      <c r="K14" s="23">
        <f>_xll.HPVAL($A$1,K$3,$A14,K$2,K$4,$A$4)-_xll.HPVAL($A$1,K$3,$A25,K$2,K$4,$A$4)</f>
        <v>0</v>
      </c>
      <c r="L14" s="23"/>
      <c r="M14" s="23">
        <f t="shared" si="1"/>
        <v>0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>
        <f>_xll.HPVAL($A$1,C$3,$A15,C$2,C$4,$A$4)</f>
        <v>26</v>
      </c>
      <c r="D15" s="23"/>
      <c r="E15" s="23">
        <f>_xll.HPVAL($A$1,E$3,$A15,E$2,E$4,$A$4)</f>
        <v>125</v>
      </c>
      <c r="F15" s="23"/>
      <c r="G15" s="23">
        <f t="shared" si="0"/>
        <v>99</v>
      </c>
      <c r="H15" s="23"/>
      <c r="I15" s="23">
        <f>_xll.HPVAL($A$1,I$3,$A15,I$2,I$4,$A$4)</f>
        <v>180</v>
      </c>
      <c r="J15" s="23"/>
      <c r="K15" s="23">
        <f>_xll.HPVAL($A$1,K$3,$A15,K$2,K$4,$A$4)</f>
        <v>250</v>
      </c>
      <c r="L15" s="23"/>
      <c r="M15" s="23">
        <f t="shared" si="1"/>
        <v>70</v>
      </c>
      <c r="O15" s="18" t="s">
        <v>13</v>
      </c>
      <c r="P15" s="23">
        <f>_xll.HPVAL($A$1,P$3,$A10,P$2,P$4,$A$4)</f>
        <v>26062</v>
      </c>
      <c r="Q15" s="23"/>
      <c r="R15" s="23">
        <f>_xll.HPVAL($A$1,R$3,$A10,R$2,R$4,$A$4)</f>
        <v>18902</v>
      </c>
      <c r="S15" s="23"/>
      <c r="T15" s="23">
        <f>_xll.HPVAL($A$1,T$3,$A10,T$2,T$4,$A$4)</f>
        <v>15800</v>
      </c>
      <c r="U15" s="23"/>
      <c r="V15" s="23">
        <f>_xll.HPVAL($A$1,V$3,$A10,V$2,V$4,$A$4)</f>
        <v>15800</v>
      </c>
      <c r="W15" s="23"/>
      <c r="X15" s="23">
        <f>_xll.HPVAL($A$1,X$3,$A10,X$2,X$4,$A$4)</f>
        <v>15800</v>
      </c>
      <c r="Y15" s="23"/>
      <c r="Z15" s="23">
        <f>_xll.HPVAL($A$1,Z$3,$A10,Z$2,Z$4,$A$4)</f>
        <v>15800</v>
      </c>
      <c r="AA15" s="23"/>
      <c r="AB15" s="23">
        <f>_xll.HPVAL($A$1,AB$3,$A10,AB$2,AB$4,$A$4)</f>
        <v>15800</v>
      </c>
      <c r="AC15" s="23"/>
      <c r="AD15" s="23">
        <f>_xll.HPVAL($A$1,AD$3,$A10,AD$2,AD$4,$A$4)</f>
        <v>15800</v>
      </c>
      <c r="AE15" s="23"/>
      <c r="AF15" s="23">
        <f>_xll.HPVAL($A$1,AF$3,$A10,AF$2,AF$4,$A$4)</f>
        <v>15800</v>
      </c>
      <c r="AG15" s="23"/>
      <c r="AH15" s="23">
        <f>_xll.HPVAL($A$1,AH$3,$A10,AH$2,AH$4,$A$4)</f>
        <v>15800</v>
      </c>
      <c r="AI15" s="23"/>
      <c r="AJ15" s="23">
        <f>_xll.HPVAL($A$1,AJ$3,$A10,AJ$2,AJ$4,$A$4)</f>
        <v>15800</v>
      </c>
      <c r="AK15" s="23"/>
      <c r="AL15" s="23">
        <f>_xll.HPVAL($A$1,AL$3,$A10,AL$2,AL$4,$A$4)</f>
        <v>15800</v>
      </c>
      <c r="AM15" s="23"/>
      <c r="AN15" s="24">
        <f t="shared" ref="AN15:AN32" si="2">SUM(P15:AL15)</f>
        <v>202964</v>
      </c>
    </row>
    <row r="16" spans="1:41" s="12" customFormat="1" ht="18" customHeight="1">
      <c r="A16" s="12" t="s">
        <v>24</v>
      </c>
      <c r="B16" s="18" t="s">
        <v>25</v>
      </c>
      <c r="C16" s="23">
        <f>_xll.HPVAL($A$1,C$3,$A16,C$2,C$4,$A$4)</f>
        <v>0</v>
      </c>
      <c r="D16" s="23"/>
      <c r="E16" s="23">
        <f>_xll.HPVAL($A$1,E$3,$A16,E$2,E$4,$A$4)</f>
        <v>600</v>
      </c>
      <c r="F16" s="23"/>
      <c r="G16" s="23">
        <f t="shared" si="0"/>
        <v>600</v>
      </c>
      <c r="H16" s="23"/>
      <c r="I16" s="23">
        <f>_xll.HPVAL($A$1,I$3,$A16,I$2,I$4,$A$4)</f>
        <v>0</v>
      </c>
      <c r="J16" s="23"/>
      <c r="K16" s="23">
        <f>_xll.HPVAL($A$1,K$3,$A16,K$2,K$4,$A$4)</f>
        <v>1200</v>
      </c>
      <c r="L16" s="23"/>
      <c r="M16" s="23">
        <f t="shared" si="1"/>
        <v>1200</v>
      </c>
      <c r="O16" s="18" t="s">
        <v>15</v>
      </c>
      <c r="P16" s="23">
        <f>_xll.HPVAL($A$1,P$3,$A11,P$2,P$4,$A$4)</f>
        <v>5615</v>
      </c>
      <c r="Q16" s="23"/>
      <c r="R16" s="23">
        <f>_xll.HPVAL($A$1,R$3,$A11,R$2,R$4,$A$4)</f>
        <v>3770</v>
      </c>
      <c r="S16" s="23"/>
      <c r="T16" s="23">
        <f>_xll.HPVAL($A$1,T$3,$A11,T$2,T$4,$A$4)</f>
        <v>4899.2999999999993</v>
      </c>
      <c r="U16" s="23"/>
      <c r="V16" s="23">
        <f>_xll.HPVAL($A$1,V$3,$A11,V$2,V$4,$A$4)</f>
        <v>4899.2999999999993</v>
      </c>
      <c r="W16" s="23"/>
      <c r="X16" s="23">
        <f>_xll.HPVAL($A$1,X$3,$A11,X$2,X$4,$A$4)</f>
        <v>4899.3000000000029</v>
      </c>
      <c r="Y16" s="23"/>
      <c r="Z16" s="23">
        <f>_xll.HPVAL($A$1,Z$3,$A11,Z$2,Z$4,$A$4)</f>
        <v>4899.2999999999956</v>
      </c>
      <c r="AA16" s="23"/>
      <c r="AB16" s="23">
        <f>_xll.HPVAL($A$1,AB$3,$A11,AB$2,AB$4,$A$4)</f>
        <v>4899.3000000000029</v>
      </c>
      <c r="AC16" s="23"/>
      <c r="AD16" s="23">
        <f>_xll.HPVAL($A$1,AD$3,$A11,AD$2,AD$4,$A$4)</f>
        <v>4899.3000000000029</v>
      </c>
      <c r="AE16" s="23"/>
      <c r="AF16" s="23">
        <f>_xll.HPVAL($A$1,AF$3,$A11,AF$2,AF$4,$A$4)</f>
        <v>4899.3000000000029</v>
      </c>
      <c r="AG16" s="23"/>
      <c r="AH16" s="23">
        <f>_xll.HPVAL($A$1,AH$3,$A11,AH$2,AH$4,$A$4)</f>
        <v>4899.3000000000102</v>
      </c>
      <c r="AI16" s="23"/>
      <c r="AJ16" s="23">
        <f>_xll.HPVAL($A$1,AJ$3,$A11,AJ$2,AJ$4,$A$4)</f>
        <v>4899.3000000000029</v>
      </c>
      <c r="AK16" s="23"/>
      <c r="AL16" s="23">
        <f>_xll.HPVAL($A$1,AL$3,$A11,AL$2,AL$4,$A$4)</f>
        <v>4899.3000000000029</v>
      </c>
      <c r="AM16" s="23"/>
      <c r="AN16" s="24">
        <f t="shared" si="2"/>
        <v>58378.000000000022</v>
      </c>
    </row>
    <row r="17" spans="1:45" s="12" customFormat="1" ht="18" customHeight="1">
      <c r="A17" s="12" t="s">
        <v>26</v>
      </c>
      <c r="B17" s="18" t="s">
        <v>27</v>
      </c>
      <c r="C17" s="23">
        <f>_xll.HPVAL($A$1,C$3,$A17,C$2,C$4,$A$4)</f>
        <v>0</v>
      </c>
      <c r="D17" s="23"/>
      <c r="E17" s="23">
        <f>_xll.HPVAL($A$1,E$3,$A17,E$2,E$4,$A$4)</f>
        <v>0</v>
      </c>
      <c r="F17" s="23"/>
      <c r="G17" s="23">
        <f t="shared" si="0"/>
        <v>0</v>
      </c>
      <c r="H17" s="23"/>
      <c r="I17" s="23">
        <f>_xll.HPVAL($A$1,I$3,$A17,I$2,I$4,$A$4)</f>
        <v>0</v>
      </c>
      <c r="J17" s="23"/>
      <c r="K17" s="23">
        <f>_xll.HPVAL($A$1,K$3,$A17,K$2,K$4,$A$4)</f>
        <v>0</v>
      </c>
      <c r="L17" s="23"/>
      <c r="M17" s="23">
        <f t="shared" si="1"/>
        <v>0</v>
      </c>
      <c r="O17" s="18" t="s">
        <v>17</v>
      </c>
      <c r="P17" s="23">
        <f>_xll.HPVAL($A$1,P$3,$A12,P$2,P$4,$A$4)</f>
        <v>318</v>
      </c>
      <c r="Q17" s="23"/>
      <c r="R17" s="23">
        <f>_xll.HPVAL($A$1,R$3,$A12,R$2,R$4,$A$4)</f>
        <v>689</v>
      </c>
      <c r="S17" s="23"/>
      <c r="T17" s="23">
        <f>_xll.HPVAL($A$1,T$3,$A12,T$2,T$4,$A$4)</f>
        <v>1100</v>
      </c>
      <c r="U17" s="23"/>
      <c r="V17" s="23">
        <f>_xll.HPVAL($A$1,V$3,$A12,V$2,V$4,$A$4)</f>
        <v>1100</v>
      </c>
      <c r="W17" s="23"/>
      <c r="X17" s="23">
        <f>_xll.HPVAL($A$1,X$3,$A12,X$2,X$4,$A$4)</f>
        <v>1100</v>
      </c>
      <c r="Y17" s="23"/>
      <c r="Z17" s="23">
        <f>_xll.HPVAL($A$1,Z$3,$A12,Z$2,Z$4,$A$4)</f>
        <v>1100</v>
      </c>
      <c r="AA17" s="23"/>
      <c r="AB17" s="23">
        <f>_xll.HPVAL($A$1,AB$3,$A12,AB$2,AB$4,$A$4)</f>
        <v>1100</v>
      </c>
      <c r="AC17" s="23"/>
      <c r="AD17" s="23">
        <f>_xll.HPVAL($A$1,AD$3,$A12,AD$2,AD$4,$A$4)</f>
        <v>1100</v>
      </c>
      <c r="AE17" s="23"/>
      <c r="AF17" s="23">
        <f>_xll.HPVAL($A$1,AF$3,$A12,AF$2,AF$4,$A$4)</f>
        <v>1100</v>
      </c>
      <c r="AG17" s="23"/>
      <c r="AH17" s="23">
        <f>_xll.HPVAL($A$1,AH$3,$A12,AH$2,AH$4,$A$4)</f>
        <v>1100</v>
      </c>
      <c r="AI17" s="23"/>
      <c r="AJ17" s="23">
        <f>_xll.HPVAL($A$1,AJ$3,$A12,AJ$2,AJ$4,$A$4)</f>
        <v>1100</v>
      </c>
      <c r="AK17" s="23"/>
      <c r="AL17" s="23">
        <f>_xll.HPVAL($A$1,AL$3,$A12,AL$2,AL$4,$A$4)</f>
        <v>1100</v>
      </c>
      <c r="AM17" s="23"/>
      <c r="AN17" s="24">
        <f t="shared" si="2"/>
        <v>12007</v>
      </c>
    </row>
    <row r="18" spans="1:45" s="12" customFormat="1" ht="18" customHeight="1">
      <c r="A18" s="12" t="s">
        <v>28</v>
      </c>
      <c r="B18" s="18" t="s">
        <v>29</v>
      </c>
      <c r="C18" s="23">
        <f>_xll.HPVAL($A$1,C$3,$A18,C$2,C$4,$A$4)</f>
        <v>0</v>
      </c>
      <c r="D18" s="23"/>
      <c r="E18" s="23">
        <f>_xll.HPVAL($A$1,E$3,$A18,E$2,E$4,$A$4)</f>
        <v>0</v>
      </c>
      <c r="F18" s="23"/>
      <c r="G18" s="23">
        <f t="shared" si="0"/>
        <v>0</v>
      </c>
      <c r="H18" s="23"/>
      <c r="I18" s="23">
        <f>_xll.HPVAL($A$1,I$3,$A18,I$2,I$4,$A$4)</f>
        <v>0</v>
      </c>
      <c r="J18" s="23"/>
      <c r="K18" s="23">
        <f>_xll.HPVAL($A$1,K$3,$A18,K$2,K$4,$A$4)</f>
        <v>0</v>
      </c>
      <c r="L18" s="23"/>
      <c r="M18" s="23">
        <f t="shared" si="1"/>
        <v>0</v>
      </c>
      <c r="O18" s="18" t="s">
        <v>19</v>
      </c>
      <c r="P18" s="23">
        <f>_xll.HPVAL($A$1,P$3,$A13,P$2,P$4,$A$4)</f>
        <v>0</v>
      </c>
      <c r="Q18" s="23"/>
      <c r="R18" s="23">
        <f>_xll.HPVAL($A$1,R$3,$A13,R$2,R$4,$A$4)</f>
        <v>0</v>
      </c>
      <c r="S18" s="23"/>
      <c r="T18" s="23">
        <f>_xll.HPVAL($A$1,T$3,$A13,T$2,T$4,$A$4)</f>
        <v>0</v>
      </c>
      <c r="U18" s="23"/>
      <c r="V18" s="23">
        <f>_xll.HPVAL($A$1,V$3,$A13,V$2,V$4,$A$4)</f>
        <v>1800</v>
      </c>
      <c r="W18" s="23"/>
      <c r="X18" s="23">
        <f>_xll.HPVAL($A$1,X$3,$A13,X$2,X$4,$A$4)</f>
        <v>0</v>
      </c>
      <c r="Y18" s="23"/>
      <c r="Z18" s="23">
        <f>_xll.HPVAL($A$1,Z$3,$A13,Z$2,Z$4,$A$4)</f>
        <v>1800</v>
      </c>
      <c r="AA18" s="23"/>
      <c r="AB18" s="23">
        <f>_xll.HPVAL($A$1,AB$3,$A13,AB$2,AB$4,$A$4)</f>
        <v>0</v>
      </c>
      <c r="AC18" s="23"/>
      <c r="AD18" s="23">
        <f>_xll.HPVAL($A$1,AD$3,$A13,AD$2,AD$4,$A$4)</f>
        <v>1800</v>
      </c>
      <c r="AE18" s="23"/>
      <c r="AF18" s="23">
        <f>_xll.HPVAL($A$1,AF$3,$A13,AF$2,AF$4,$A$4)</f>
        <v>0</v>
      </c>
      <c r="AG18" s="23"/>
      <c r="AH18" s="23">
        <f>_xll.HPVAL($A$1,AH$3,$A13,AH$2,AH$4,$A$4)</f>
        <v>1800</v>
      </c>
      <c r="AI18" s="23"/>
      <c r="AJ18" s="23">
        <f>_xll.HPVAL($A$1,AJ$3,$A13,AJ$2,AJ$4,$A$4)</f>
        <v>0</v>
      </c>
      <c r="AK18" s="23"/>
      <c r="AL18" s="23">
        <f>_xll.HPVAL($A$1,AL$3,$A13,AL$2,AL$4,$A$4)</f>
        <v>1800</v>
      </c>
      <c r="AM18" s="23"/>
      <c r="AN18" s="24">
        <f t="shared" si="2"/>
        <v>9000</v>
      </c>
    </row>
    <row r="19" spans="1:45" s="12" customFormat="1" ht="18" customHeight="1">
      <c r="A19" s="12" t="s">
        <v>30</v>
      </c>
      <c r="B19" s="18" t="s">
        <v>31</v>
      </c>
      <c r="C19" s="23">
        <f>_xll.HPVAL($A$1,C$3,$A19,C$2,C$4,$A$4)</f>
        <v>0</v>
      </c>
      <c r="D19" s="23"/>
      <c r="E19" s="23">
        <f>_xll.HPVAL($A$1,E$3,$A19,E$2,E$4,$A$4)</f>
        <v>300</v>
      </c>
      <c r="F19" s="23"/>
      <c r="G19" s="23">
        <f t="shared" si="0"/>
        <v>300</v>
      </c>
      <c r="H19" s="23"/>
      <c r="I19" s="23">
        <f>_xll.HPVAL($A$1,I$3,$A19,I$2,I$4,$A$4)</f>
        <v>0</v>
      </c>
      <c r="J19" s="23"/>
      <c r="K19" s="23">
        <f>_xll.HPVAL($A$1,K$3,$A19,K$2,K$4,$A$4)</f>
        <v>600</v>
      </c>
      <c r="L19" s="23"/>
      <c r="M19" s="23">
        <f t="shared" si="1"/>
        <v>600</v>
      </c>
      <c r="O19" s="18" t="s">
        <v>21</v>
      </c>
      <c r="P19" s="23">
        <f>_xll.HPVAL($A$1,P$3,$A14,P$2,P$4,$A$4)-_xll.HPVAL($A$1,P$3,$A25,P$2,P$4,$A$4)</f>
        <v>0</v>
      </c>
      <c r="Q19" s="23"/>
      <c r="R19" s="23">
        <f>_xll.HPVAL($A$1,R$3,$A14,R$2,R$4,$A$4)-_xll.HPVAL($A$1,R$3,$A25,R$2,R$4,$A$4)</f>
        <v>0</v>
      </c>
      <c r="S19" s="23"/>
      <c r="T19" s="23">
        <f>_xll.HPVAL($A$1,T$3,$A14,T$2,T$4,$A$4)-_xll.HPVAL($A$1,T$3,$A25,T$2,T$4,$A$4)</f>
        <v>0</v>
      </c>
      <c r="U19" s="23"/>
      <c r="V19" s="23">
        <f>_xll.HPVAL($A$1,V$3,$A14,V$2,V$4,$A$4)-_xll.HPVAL($A$1,V$3,$A25,V$2,V$4,$A$4)</f>
        <v>0</v>
      </c>
      <c r="W19" s="23"/>
      <c r="X19" s="23">
        <f>_xll.HPVAL($A$1,X$3,$A14,X$2,X$4,$A$4)-_xll.HPVAL($A$1,X$3,$A25,X$2,X$4,$A$4)</f>
        <v>0</v>
      </c>
      <c r="Y19" s="23"/>
      <c r="Z19" s="23">
        <f>_xll.HPVAL($A$1,Z$3,$A14,Z$2,Z$4,$A$4)-_xll.HPVAL($A$1,Z$3,$A25,Z$2,Z$4,$A$4)</f>
        <v>0</v>
      </c>
      <c r="AA19" s="23"/>
      <c r="AB19" s="23">
        <f>_xll.HPVAL($A$1,AB$3,$A14,AB$2,AB$4,$A$4)-_xll.HPVAL($A$1,AB$3,$A25,AB$2,AB$4,$A$4)</f>
        <v>0</v>
      </c>
      <c r="AC19" s="23"/>
      <c r="AD19" s="23">
        <f>_xll.HPVAL($A$1,AD$3,$A14,AD$2,AD$4,$A$4)-_xll.HPVAL($A$1,AD$3,$A25,AD$2,AD$4,$A$4)</f>
        <v>0</v>
      </c>
      <c r="AE19" s="23"/>
      <c r="AF19" s="23">
        <f>_xll.HPVAL($A$1,AF$3,$A14,AF$2,AF$4,$A$4)-_xll.HPVAL($A$1,AF$3,$A25,AF$2,AF$4,$A$4)</f>
        <v>0</v>
      </c>
      <c r="AG19" s="23"/>
      <c r="AH19" s="23">
        <f>_xll.HPVAL($A$1,AH$3,$A14,AH$2,AH$4,$A$4)-_xll.HPVAL($A$1,AH$3,$A25,AH$2,AH$4,$A$4)</f>
        <v>0</v>
      </c>
      <c r="AI19" s="23"/>
      <c r="AJ19" s="23">
        <f>_xll.HPVAL($A$1,AJ$3,$A14,AJ$2,AJ$4,$A$4)-_xll.HPVAL($A$1,AJ$3,$A25,AJ$2,AJ$4,$A$4)</f>
        <v>0</v>
      </c>
      <c r="AK19" s="23"/>
      <c r="AL19" s="23">
        <f>_xll.HPVAL($A$1,AL$3,$A14,AL$2,AL$4,$A$4)-_xll.HPVAL($A$1,AL$3,$A25,AL$2,AL$4,$A$4)</f>
        <v>0</v>
      </c>
      <c r="AM19" s="23"/>
      <c r="AN19" s="24">
        <f t="shared" si="2"/>
        <v>0</v>
      </c>
    </row>
    <row r="20" spans="1:45" s="12" customFormat="1" ht="18" customHeight="1">
      <c r="A20" s="12" t="s">
        <v>32</v>
      </c>
      <c r="B20" s="18" t="s">
        <v>33</v>
      </c>
      <c r="C20" s="23">
        <f>_xll.HPVAL($A$1,C$3,$A20,C$2,C$4,$A$4)</f>
        <v>0</v>
      </c>
      <c r="D20" s="23"/>
      <c r="E20" s="23">
        <f>_xll.HPVAL($A$1,E$3,$A20,E$2,E$4,$A$4)</f>
        <v>0</v>
      </c>
      <c r="F20" s="23"/>
      <c r="G20" s="23">
        <f t="shared" si="0"/>
        <v>0</v>
      </c>
      <c r="H20" s="23"/>
      <c r="I20" s="23">
        <f>_xll.HPVAL($A$1,I$3,$A20,I$2,I$4,$A$4)</f>
        <v>0</v>
      </c>
      <c r="J20" s="23"/>
      <c r="K20" s="23">
        <f>_xll.HPVAL($A$1,K$3,$A20,K$2,K$4,$A$4)</f>
        <v>0</v>
      </c>
      <c r="L20" s="23"/>
      <c r="M20" s="23">
        <f t="shared" si="1"/>
        <v>0</v>
      </c>
      <c r="O20" s="18" t="s">
        <v>23</v>
      </c>
      <c r="P20" s="23">
        <f>_xll.HPVAL($A$1,P$3,$A15,P$2,P$4,$A$4)</f>
        <v>154</v>
      </c>
      <c r="Q20" s="23"/>
      <c r="R20" s="23">
        <f>_xll.HPVAL($A$1,R$3,$A15,R$2,R$4,$A$4)</f>
        <v>26</v>
      </c>
      <c r="S20" s="23"/>
      <c r="T20" s="23">
        <f>_xll.HPVAL($A$1,T$3,$A15,T$2,T$4,$A$4)</f>
        <v>125</v>
      </c>
      <c r="U20" s="23"/>
      <c r="V20" s="23">
        <f>_xll.HPVAL($A$1,V$3,$A15,V$2,V$4,$A$4)</f>
        <v>125</v>
      </c>
      <c r="W20" s="23"/>
      <c r="X20" s="23">
        <f>_xll.HPVAL($A$1,X$3,$A15,X$2,X$4,$A$4)</f>
        <v>125</v>
      </c>
      <c r="Y20" s="23"/>
      <c r="Z20" s="23">
        <f>_xll.HPVAL($A$1,Z$3,$A15,Z$2,Z$4,$A$4)</f>
        <v>125</v>
      </c>
      <c r="AA20" s="23"/>
      <c r="AB20" s="23">
        <f>_xll.HPVAL($A$1,AB$3,$A15,AB$2,AB$4,$A$4)</f>
        <v>125</v>
      </c>
      <c r="AC20" s="23"/>
      <c r="AD20" s="23">
        <f>_xll.HPVAL($A$1,AD$3,$A15,AD$2,AD$4,$A$4)</f>
        <v>125</v>
      </c>
      <c r="AE20" s="23"/>
      <c r="AF20" s="23">
        <f>_xll.HPVAL($A$1,AF$3,$A15,AF$2,AF$4,$A$4)</f>
        <v>125</v>
      </c>
      <c r="AG20" s="23"/>
      <c r="AH20" s="23">
        <f>_xll.HPVAL($A$1,AH$3,$A15,AH$2,AH$4,$A$4)</f>
        <v>125</v>
      </c>
      <c r="AI20" s="23"/>
      <c r="AJ20" s="23">
        <f>_xll.HPVAL($A$1,AJ$3,$A15,AJ$2,AJ$4,$A$4)</f>
        <v>125</v>
      </c>
      <c r="AK20" s="23"/>
      <c r="AL20" s="23">
        <f>_xll.HPVAL($A$1,AL$3,$A15,AL$2,AL$4,$A$4)</f>
        <v>125</v>
      </c>
      <c r="AM20" s="23"/>
      <c r="AN20" s="24">
        <f t="shared" si="2"/>
        <v>1430</v>
      </c>
    </row>
    <row r="21" spans="1:45" s="12" customFormat="1" ht="18" customHeight="1">
      <c r="A21" s="12" t="s">
        <v>68</v>
      </c>
      <c r="B21" s="18" t="s">
        <v>66</v>
      </c>
      <c r="C21" s="23">
        <f>_xll.HPVAL($A$1,C$3,$A21,C$2,C$4,$A$4)</f>
        <v>1772</v>
      </c>
      <c r="D21" s="23"/>
      <c r="E21" s="23">
        <f>_xll.HPVAL($A$1,E$3,$A21,E$2,E$4,$A$4)</f>
        <v>2742</v>
      </c>
      <c r="F21" s="23"/>
      <c r="G21" s="23">
        <f t="shared" si="0"/>
        <v>970</v>
      </c>
      <c r="H21" s="23"/>
      <c r="I21" s="23">
        <f>_xll.HPVAL($A$1,I$3,$A21,I$2,I$4,$A$4)</f>
        <v>3407</v>
      </c>
      <c r="J21" s="23"/>
      <c r="K21" s="23">
        <f>_xll.HPVAL($A$1,K$3,$A21,K$2,K$4,$A$4)</f>
        <v>5484</v>
      </c>
      <c r="L21" s="23"/>
      <c r="M21" s="23">
        <f t="shared" si="1"/>
        <v>2077</v>
      </c>
      <c r="O21" s="18" t="s">
        <v>25</v>
      </c>
      <c r="P21" s="23">
        <f>_xll.HPVAL($A$1,P$3,$A16,P$2,P$4,$A$4)</f>
        <v>0</v>
      </c>
      <c r="Q21" s="23"/>
      <c r="R21" s="23">
        <f>_xll.HPVAL($A$1,R$3,$A16,R$2,R$4,$A$4)</f>
        <v>0</v>
      </c>
      <c r="S21" s="23"/>
      <c r="T21" s="23">
        <f>_xll.HPVAL($A$1,T$3,$A16,T$2,T$4,$A$4)</f>
        <v>600</v>
      </c>
      <c r="U21" s="23"/>
      <c r="V21" s="23">
        <f>_xll.HPVAL($A$1,V$3,$A16,V$2,V$4,$A$4)</f>
        <v>600</v>
      </c>
      <c r="W21" s="23"/>
      <c r="X21" s="23">
        <f>_xll.HPVAL($A$1,X$3,$A16,X$2,X$4,$A$4)</f>
        <v>600</v>
      </c>
      <c r="Y21" s="23"/>
      <c r="Z21" s="23">
        <f>_xll.HPVAL($A$1,Z$3,$A16,Z$2,Z$4,$A$4)</f>
        <v>600</v>
      </c>
      <c r="AA21" s="23"/>
      <c r="AB21" s="23">
        <f>_xll.HPVAL($A$1,AB$3,$A16,AB$2,AB$4,$A$4)</f>
        <v>600</v>
      </c>
      <c r="AC21" s="23"/>
      <c r="AD21" s="23">
        <f>_xll.HPVAL($A$1,AD$3,$A16,AD$2,AD$4,$A$4)</f>
        <v>600</v>
      </c>
      <c r="AE21" s="23"/>
      <c r="AF21" s="23">
        <f>_xll.HPVAL($A$1,AF$3,$A16,AF$2,AF$4,$A$4)</f>
        <v>600</v>
      </c>
      <c r="AG21" s="23"/>
      <c r="AH21" s="23">
        <f>_xll.HPVAL($A$1,AH$3,$A16,AH$2,AH$4,$A$4)</f>
        <v>600</v>
      </c>
      <c r="AI21" s="23"/>
      <c r="AJ21" s="23">
        <f>_xll.HPVAL($A$1,AJ$3,$A16,AJ$2,AJ$4,$A$4)</f>
        <v>600</v>
      </c>
      <c r="AK21" s="23"/>
      <c r="AL21" s="23">
        <f>_xll.HPVAL($A$1,AL$3,$A16,AL$2,AL$4,$A$4)</f>
        <v>600</v>
      </c>
      <c r="AM21" s="23"/>
      <c r="AN21" s="24">
        <f t="shared" si="2"/>
        <v>6000</v>
      </c>
    </row>
    <row r="22" spans="1:45" s="12" customFormat="1" ht="18" customHeight="1">
      <c r="A22" s="12" t="s">
        <v>69</v>
      </c>
      <c r="B22" s="18" t="s">
        <v>67</v>
      </c>
      <c r="C22" s="23">
        <f>_xll.HPVAL($A$1,C$3,$A22,C$2,C$4,$A$4)</f>
        <v>1966</v>
      </c>
      <c r="D22" s="23"/>
      <c r="E22" s="23">
        <f>_xll.HPVAL($A$1,E$3,$A22,E$2,E$4,$A$4)</f>
        <v>1819</v>
      </c>
      <c r="F22" s="23"/>
      <c r="G22" s="23">
        <f t="shared" si="0"/>
        <v>-147</v>
      </c>
      <c r="H22" s="23"/>
      <c r="I22" s="23">
        <f>_xll.HPVAL($A$1,I$3,$A22,I$2,I$4,$A$4)</f>
        <v>4573</v>
      </c>
      <c r="J22" s="23"/>
      <c r="K22" s="23">
        <f>_xll.HPVAL($A$1,K$3,$A22,K$2,K$4,$A$4)</f>
        <v>3638</v>
      </c>
      <c r="L22" s="23"/>
      <c r="M22" s="23">
        <f t="shared" si="1"/>
        <v>-935</v>
      </c>
      <c r="O22" s="18" t="s">
        <v>27</v>
      </c>
      <c r="P22" s="23">
        <f>_xll.HPVAL($A$1,P$3,$A17,P$2,P$4,$A$4)</f>
        <v>0</v>
      </c>
      <c r="Q22" s="23"/>
      <c r="R22" s="23">
        <f>_xll.HPVAL($A$1,R$3,$A17,R$2,R$4,$A$4)</f>
        <v>0</v>
      </c>
      <c r="S22" s="23"/>
      <c r="T22" s="23">
        <f>_xll.HPVAL($A$1,T$3,$A17,T$2,T$4,$A$4)</f>
        <v>0</v>
      </c>
      <c r="U22" s="23"/>
      <c r="V22" s="23">
        <f>_xll.HPVAL($A$1,V$3,$A17,V$2,V$4,$A$4)</f>
        <v>0</v>
      </c>
      <c r="W22" s="23"/>
      <c r="X22" s="23">
        <f>_xll.HPVAL($A$1,X$3,$A17,X$2,X$4,$A$4)</f>
        <v>0</v>
      </c>
      <c r="Y22" s="23"/>
      <c r="Z22" s="23">
        <f>_xll.HPVAL($A$1,Z$3,$A17,Z$2,Z$4,$A$4)</f>
        <v>0</v>
      </c>
      <c r="AA22" s="23"/>
      <c r="AB22" s="23">
        <f>_xll.HPVAL($A$1,AB$3,$A17,AB$2,AB$4,$A$4)</f>
        <v>0</v>
      </c>
      <c r="AC22" s="23"/>
      <c r="AD22" s="23">
        <f>_xll.HPVAL($A$1,AD$3,$A17,AD$2,AD$4,$A$4)</f>
        <v>0</v>
      </c>
      <c r="AE22" s="23"/>
      <c r="AF22" s="23">
        <f>_xll.HPVAL($A$1,AF$3,$A17,AF$2,AF$4,$A$4)</f>
        <v>0</v>
      </c>
      <c r="AG22" s="23"/>
      <c r="AH22" s="23">
        <f>_xll.HPVAL($A$1,AH$3,$A17,AH$2,AH$4,$A$4)</f>
        <v>0</v>
      </c>
      <c r="AI22" s="23"/>
      <c r="AJ22" s="23">
        <f>_xll.HPVAL($A$1,AJ$3,$A17,AJ$2,AJ$4,$A$4)</f>
        <v>0</v>
      </c>
      <c r="AK22" s="23"/>
      <c r="AL22" s="23">
        <f>_xll.HPVAL($A$1,AL$3,$A17,AL$2,AL$4,$A$4)</f>
        <v>0</v>
      </c>
      <c r="AM22" s="23"/>
      <c r="AN22" s="24">
        <f t="shared" si="2"/>
        <v>0</v>
      </c>
    </row>
    <row r="23" spans="1:45" s="12" customFormat="1" ht="18" customHeight="1">
      <c r="A23" s="12" t="s">
        <v>34</v>
      </c>
      <c r="B23" s="18" t="s">
        <v>35</v>
      </c>
      <c r="C23" s="23">
        <f>_xll.HPVAL($A$1,C$3,$A23,C$2,C$4,$A$4)-_xll.HPVAL($A$1,C$3,$A29,C$2,C$4,$A$4)</f>
        <v>0</v>
      </c>
      <c r="D23" s="23"/>
      <c r="E23" s="23">
        <f>_xll.HPVAL($A$1,E$3,$A23,E$2,E$4,$A$4)-_xll.HPVAL($A$1,E$3,$A29,E$2,E$4,$A$4)</f>
        <v>0</v>
      </c>
      <c r="F23" s="23"/>
      <c r="G23" s="23">
        <f t="shared" si="0"/>
        <v>0</v>
      </c>
      <c r="H23" s="23"/>
      <c r="I23" s="23">
        <f>_xll.HPVAL($A$1,I$3,$A23,I$2,I$4,$A$4)-_xll.HPVAL($A$1,I$3,$A29,I$2,I$4,$A$4)</f>
        <v>0</v>
      </c>
      <c r="J23" s="23"/>
      <c r="K23" s="23">
        <f>_xll.HPVAL($A$1,K$3,$A23,K$2,K$4,$A$4)-_xll.HPVAL($A$1,K$3,$A29,K$2,K$4,$A$4)</f>
        <v>0</v>
      </c>
      <c r="L23" s="23"/>
      <c r="M23" s="23">
        <f t="shared" si="1"/>
        <v>0</v>
      </c>
      <c r="O23" s="18" t="s">
        <v>29</v>
      </c>
      <c r="P23" s="23">
        <f>_xll.HPVAL($A$1,P$3,$A18,P$2,P$4,$A$4)</f>
        <v>0</v>
      </c>
      <c r="Q23" s="23"/>
      <c r="R23" s="23">
        <f>_xll.HPVAL($A$1,R$3,$A18,R$2,R$4,$A$4)</f>
        <v>0</v>
      </c>
      <c r="S23" s="23"/>
      <c r="T23" s="23">
        <f>_xll.HPVAL($A$1,T$3,$A18,T$2,T$4,$A$4)</f>
        <v>0</v>
      </c>
      <c r="U23" s="23"/>
      <c r="V23" s="23">
        <f>_xll.HPVAL($A$1,V$3,$A18,V$2,V$4,$A$4)</f>
        <v>0</v>
      </c>
      <c r="W23" s="23"/>
      <c r="X23" s="23">
        <f>_xll.HPVAL($A$1,X$3,$A18,X$2,X$4,$A$4)</f>
        <v>0</v>
      </c>
      <c r="Y23" s="23"/>
      <c r="Z23" s="23">
        <f>_xll.HPVAL($A$1,Z$3,$A18,Z$2,Z$4,$A$4)</f>
        <v>0</v>
      </c>
      <c r="AA23" s="23"/>
      <c r="AB23" s="23">
        <f>_xll.HPVAL($A$1,AB$3,$A18,AB$2,AB$4,$A$4)</f>
        <v>0</v>
      </c>
      <c r="AC23" s="23"/>
      <c r="AD23" s="23">
        <f>_xll.HPVAL($A$1,AD$3,$A18,AD$2,AD$4,$A$4)</f>
        <v>0</v>
      </c>
      <c r="AE23" s="23"/>
      <c r="AF23" s="23">
        <f>_xll.HPVAL($A$1,AF$3,$A18,AF$2,AF$4,$A$4)</f>
        <v>0</v>
      </c>
      <c r="AG23" s="23"/>
      <c r="AH23" s="23">
        <f>_xll.HPVAL($A$1,AH$3,$A18,AH$2,AH$4,$A$4)</f>
        <v>0</v>
      </c>
      <c r="AI23" s="23"/>
      <c r="AJ23" s="23">
        <f>_xll.HPVAL($A$1,AJ$3,$A18,AJ$2,AJ$4,$A$4)</f>
        <v>0</v>
      </c>
      <c r="AK23" s="23"/>
      <c r="AL23" s="23">
        <f>_xll.HPVAL($A$1,AL$3,$A18,AL$2,AL$4,$A$4)</f>
        <v>0</v>
      </c>
      <c r="AM23" s="23"/>
      <c r="AN23" s="24">
        <f t="shared" si="2"/>
        <v>0</v>
      </c>
    </row>
    <row r="24" spans="1:45" s="12" customFormat="1" ht="18" customHeight="1">
      <c r="A24" s="12" t="s">
        <v>36</v>
      </c>
      <c r="B24" s="18" t="s">
        <v>37</v>
      </c>
      <c r="C24" s="23">
        <f>_xll.HPVAL($A$1,C$3,$A24,C$2,C$4,$A$4)</f>
        <v>0</v>
      </c>
      <c r="D24" s="23"/>
      <c r="E24" s="23">
        <f>_xll.HPVAL($A$1,E$3,$A24,E$2,E$4,$A$4)</f>
        <v>0</v>
      </c>
      <c r="F24" s="23"/>
      <c r="G24" s="23">
        <f t="shared" si="0"/>
        <v>0</v>
      </c>
      <c r="H24" s="23"/>
      <c r="I24" s="23">
        <f>_xll.HPVAL($A$1,I$3,$A24,I$2,I$4,$A$4)</f>
        <v>0</v>
      </c>
      <c r="J24" s="23"/>
      <c r="K24" s="23">
        <f>_xll.HPVAL($A$1,K$3,$A24,K$2,K$4,$A$4)</f>
        <v>0</v>
      </c>
      <c r="L24" s="23"/>
      <c r="M24" s="23">
        <f t="shared" si="1"/>
        <v>0</v>
      </c>
      <c r="O24" s="18" t="s">
        <v>31</v>
      </c>
      <c r="P24" s="23">
        <f>_xll.HPVAL($A$1,P$3,$A19,P$2,P$4,$A$4)</f>
        <v>0</v>
      </c>
      <c r="Q24" s="23"/>
      <c r="R24" s="23">
        <f>_xll.HPVAL($A$1,R$3,$A19,R$2,R$4,$A$4)</f>
        <v>0</v>
      </c>
      <c r="S24" s="23"/>
      <c r="T24" s="23">
        <f>_xll.HPVAL($A$1,T$3,$A19,T$2,T$4,$A$4)</f>
        <v>300</v>
      </c>
      <c r="U24" s="23"/>
      <c r="V24" s="23">
        <f>_xll.HPVAL($A$1,V$3,$A19,V$2,V$4,$A$4)</f>
        <v>300</v>
      </c>
      <c r="W24" s="23"/>
      <c r="X24" s="23">
        <f>_xll.HPVAL($A$1,X$3,$A19,X$2,X$4,$A$4)</f>
        <v>300</v>
      </c>
      <c r="Y24" s="23"/>
      <c r="Z24" s="23">
        <f>_xll.HPVAL($A$1,Z$3,$A19,Z$2,Z$4,$A$4)</f>
        <v>300</v>
      </c>
      <c r="AA24" s="23"/>
      <c r="AB24" s="23">
        <f>_xll.HPVAL($A$1,AB$3,$A19,AB$2,AB$4,$A$4)</f>
        <v>300</v>
      </c>
      <c r="AC24" s="23"/>
      <c r="AD24" s="23">
        <f>_xll.HPVAL($A$1,AD$3,$A19,AD$2,AD$4,$A$4)</f>
        <v>300</v>
      </c>
      <c r="AE24" s="23"/>
      <c r="AF24" s="23">
        <f>_xll.HPVAL($A$1,AF$3,$A19,AF$2,AF$4,$A$4)</f>
        <v>300</v>
      </c>
      <c r="AG24" s="23"/>
      <c r="AH24" s="23">
        <f>_xll.HPVAL($A$1,AH$3,$A19,AH$2,AH$4,$A$4)</f>
        <v>300</v>
      </c>
      <c r="AI24" s="23"/>
      <c r="AJ24" s="23">
        <f>_xll.HPVAL($A$1,AJ$3,$A19,AJ$2,AJ$4,$A$4)</f>
        <v>300</v>
      </c>
      <c r="AK24" s="23"/>
      <c r="AL24" s="23">
        <f>_xll.HPVAL($A$1,AL$3,$A19,AL$2,AL$4,$A$4)</f>
        <v>300</v>
      </c>
      <c r="AM24" s="23"/>
      <c r="AN24" s="24">
        <f t="shared" si="2"/>
        <v>3000</v>
      </c>
    </row>
    <row r="25" spans="1:45" s="12" customFormat="1" ht="18" customHeight="1">
      <c r="A25" s="39" t="s">
        <v>65</v>
      </c>
      <c r="B25" s="18" t="s">
        <v>64</v>
      </c>
      <c r="C25" s="23">
        <f>_xll.HPVAL($A$1,C$3,$A25,C$2,C$4,$A$4)</f>
        <v>0</v>
      </c>
      <c r="D25" s="23"/>
      <c r="E25" s="23">
        <f>_xll.HPVAL($A$1,E$3,$A25,E$2,E$4,$A$4)</f>
        <v>0</v>
      </c>
      <c r="F25" s="23"/>
      <c r="G25" s="23">
        <f t="shared" si="0"/>
        <v>0</v>
      </c>
      <c r="H25" s="23"/>
      <c r="I25" s="23">
        <f>_xll.HPVAL($A$1,I$3,$A25,I$2,I$4,$A$4)</f>
        <v>0</v>
      </c>
      <c r="J25" s="23"/>
      <c r="K25" s="23">
        <f>_xll.HPVAL($A$1,K$3,$A25,K$2,K$4,$A$4)</f>
        <v>0</v>
      </c>
      <c r="L25" s="23"/>
      <c r="M25" s="23">
        <f t="shared" si="1"/>
        <v>0</v>
      </c>
      <c r="O25" s="18" t="s">
        <v>33</v>
      </c>
      <c r="P25" s="23">
        <f>_xll.HPVAL($A$1,P$3,$A20,P$2,P$4,$A$4)</f>
        <v>0</v>
      </c>
      <c r="Q25" s="23"/>
      <c r="R25" s="23">
        <f>_xll.HPVAL($A$1,R$3,$A20,R$2,R$4,$A$4)</f>
        <v>0</v>
      </c>
      <c r="S25" s="23"/>
      <c r="T25" s="23">
        <f>_xll.HPVAL($A$1,T$3,$A20,T$2,T$4,$A$4)</f>
        <v>0</v>
      </c>
      <c r="U25" s="23"/>
      <c r="V25" s="23">
        <f>_xll.HPVAL($A$1,V$3,$A20,V$2,V$4,$A$4)</f>
        <v>0</v>
      </c>
      <c r="W25" s="23"/>
      <c r="X25" s="23">
        <f>_xll.HPVAL($A$1,X$3,$A20,X$2,X$4,$A$4)</f>
        <v>0</v>
      </c>
      <c r="Y25" s="23"/>
      <c r="Z25" s="23">
        <f>_xll.HPVAL($A$1,Z$3,$A20,Z$2,Z$4,$A$4)</f>
        <v>0</v>
      </c>
      <c r="AA25" s="23"/>
      <c r="AB25" s="23">
        <f>_xll.HPVAL($A$1,AB$3,$A20,AB$2,AB$4,$A$4)</f>
        <v>0</v>
      </c>
      <c r="AC25" s="23"/>
      <c r="AD25" s="23">
        <f>_xll.HPVAL($A$1,AD$3,$A20,AD$2,AD$4,$A$4)</f>
        <v>0</v>
      </c>
      <c r="AE25" s="23"/>
      <c r="AF25" s="23">
        <f>_xll.HPVAL($A$1,AF$3,$A20,AF$2,AF$4,$A$4)</f>
        <v>0</v>
      </c>
      <c r="AG25" s="23"/>
      <c r="AH25" s="23">
        <f>_xll.HPVAL($A$1,AH$3,$A20,AH$2,AH$4,$A$4)</f>
        <v>0</v>
      </c>
      <c r="AI25" s="23"/>
      <c r="AJ25" s="23">
        <f>_xll.HPVAL($A$1,AJ$3,$A20,AJ$2,AJ$4,$A$4)</f>
        <v>0</v>
      </c>
      <c r="AK25" s="23"/>
      <c r="AL25" s="23">
        <f>_xll.HPVAL($A$1,AL$3,$A20,AL$2,AL$4,$A$4)</f>
        <v>0</v>
      </c>
      <c r="AM25" s="23"/>
      <c r="AN25" s="24">
        <f t="shared" si="2"/>
        <v>0</v>
      </c>
    </row>
    <row r="26" spans="1:45" s="12" customFormat="1" ht="18" customHeight="1">
      <c r="A26" s="12" t="s">
        <v>38</v>
      </c>
      <c r="B26" s="18" t="s">
        <v>39</v>
      </c>
      <c r="C26" s="25">
        <f>_xll.HPVAL($A$1,C$3,$A26,C$2,C$4,$A$4)</f>
        <v>0</v>
      </c>
      <c r="D26" s="23"/>
      <c r="E26" s="25">
        <f>_xll.HPVAL($A$1,E$3,$A26,E$2,E$4,$A$4)</f>
        <v>0</v>
      </c>
      <c r="F26" s="23"/>
      <c r="G26" s="25">
        <f t="shared" si="0"/>
        <v>0</v>
      </c>
      <c r="H26" s="23"/>
      <c r="I26" s="25">
        <f>_xll.HPVAL($A$1,I$3,$A26,I$2,I$4,$A$4)</f>
        <v>0</v>
      </c>
      <c r="J26" s="23"/>
      <c r="K26" s="25">
        <f>_xll.HPVAL($A$1,K$3,$A26,K$2,K$4,$A$4)</f>
        <v>0</v>
      </c>
      <c r="L26" s="23"/>
      <c r="M26" s="25">
        <f t="shared" si="1"/>
        <v>0</v>
      </c>
      <c r="O26" s="18" t="s">
        <v>66</v>
      </c>
      <c r="P26" s="23">
        <f>_xll.HPVAL($A$1,P$3,$A21,P$2,P$4,$A$4)</f>
        <v>1635</v>
      </c>
      <c r="Q26" s="23"/>
      <c r="R26" s="23">
        <f>_xll.HPVAL($A$1,R$3,$A21,R$2,R$4,$A$4)</f>
        <v>1772</v>
      </c>
      <c r="S26" s="23"/>
      <c r="T26" s="23">
        <f>_xll.HPVAL($A$1,T$3,$A21,T$2,T$4,$A$4)</f>
        <v>2742</v>
      </c>
      <c r="U26" s="23"/>
      <c r="V26" s="23">
        <f>_xll.HPVAL($A$1,V$3,$A21,V$2,V$4,$A$4)</f>
        <v>2742</v>
      </c>
      <c r="W26" s="23"/>
      <c r="X26" s="23">
        <f>_xll.HPVAL($A$1,X$3,$A21,X$2,X$4,$A$4)</f>
        <v>2742</v>
      </c>
      <c r="Y26" s="23"/>
      <c r="Z26" s="23">
        <f>_xll.HPVAL($A$1,Z$3,$A21,Z$2,Z$4,$A$4)</f>
        <v>2742</v>
      </c>
      <c r="AA26" s="23"/>
      <c r="AB26" s="23">
        <f>_xll.HPVAL($A$1,AB$3,$A21,AB$2,AB$4,$A$4)</f>
        <v>2742</v>
      </c>
      <c r="AC26" s="23"/>
      <c r="AD26" s="23">
        <f>_xll.HPVAL($A$1,AD$3,$A21,AD$2,AD$4,$A$4)</f>
        <v>2742</v>
      </c>
      <c r="AE26" s="23"/>
      <c r="AF26" s="23">
        <f>_xll.HPVAL($A$1,AF$3,$A21,AF$2,AF$4,$A$4)</f>
        <v>2742</v>
      </c>
      <c r="AG26" s="23"/>
      <c r="AH26" s="23">
        <f>_xll.HPVAL($A$1,AH$3,$A21,AH$2,AH$4,$A$4)</f>
        <v>2742</v>
      </c>
      <c r="AI26" s="23"/>
      <c r="AJ26" s="23">
        <f>_xll.HPVAL($A$1,AJ$3,$A21,AJ$2,AJ$4,$A$4)</f>
        <v>2742</v>
      </c>
      <c r="AK26" s="23"/>
      <c r="AL26" s="23">
        <f>_xll.HPVAL($A$1,AL$3,$A21,AL$2,AL$4,$A$4)</f>
        <v>2742</v>
      </c>
      <c r="AM26" s="23"/>
      <c r="AN26" s="24">
        <f t="shared" si="2"/>
        <v>30827</v>
      </c>
    </row>
    <row r="27" spans="1:45" s="12" customFormat="1" ht="18" customHeight="1">
      <c r="B27" s="21" t="s">
        <v>40</v>
      </c>
      <c r="C27" s="23">
        <f>SUM(C10:C26)</f>
        <v>27125</v>
      </c>
      <c r="D27" s="23"/>
      <c r="E27" s="23">
        <f>SUM(E10:E26)</f>
        <v>29185.3</v>
      </c>
      <c r="F27" s="23"/>
      <c r="G27" s="23">
        <f t="shared" si="0"/>
        <v>2060.2999999999993</v>
      </c>
      <c r="H27" s="23"/>
      <c r="I27" s="23">
        <f>SUM(I10:I26)</f>
        <v>63516</v>
      </c>
      <c r="J27" s="23"/>
      <c r="K27" s="23">
        <f>SUM(K10:K26)</f>
        <v>55860.5</v>
      </c>
      <c r="L27" s="23"/>
      <c r="M27" s="23">
        <f t="shared" si="1"/>
        <v>-7655.5</v>
      </c>
      <c r="O27" s="18" t="s">
        <v>67</v>
      </c>
      <c r="P27" s="23">
        <f>_xll.HPVAL($A$1,P$3,$A22,P$2,P$4,$A$4)</f>
        <v>2607</v>
      </c>
      <c r="Q27" s="23"/>
      <c r="R27" s="23">
        <f>_xll.HPVAL($A$1,R$3,$A22,R$2,R$4,$A$4)</f>
        <v>1966</v>
      </c>
      <c r="S27" s="23"/>
      <c r="T27" s="23">
        <f>_xll.HPVAL($A$1,T$3,$A22,T$2,T$4,$A$4)</f>
        <v>1819</v>
      </c>
      <c r="U27" s="23"/>
      <c r="V27" s="23">
        <f>_xll.HPVAL($A$1,V$3,$A22,V$2,V$4,$A$4)</f>
        <v>1819</v>
      </c>
      <c r="W27" s="23"/>
      <c r="X27" s="23">
        <f>_xll.HPVAL($A$1,X$3,$A22,X$2,X$4,$A$4)</f>
        <v>1819</v>
      </c>
      <c r="Y27" s="23"/>
      <c r="Z27" s="23">
        <f>_xll.HPVAL($A$1,Z$3,$A22,Z$2,Z$4,$A$4)</f>
        <v>1819</v>
      </c>
      <c r="AA27" s="23"/>
      <c r="AB27" s="23">
        <f>_xll.HPVAL($A$1,AB$3,$A22,AB$2,AB$4,$A$4)</f>
        <v>1819</v>
      </c>
      <c r="AC27" s="23"/>
      <c r="AD27" s="23">
        <f>_xll.HPVAL($A$1,AD$3,$A22,AD$2,AD$4,$A$4)</f>
        <v>1819</v>
      </c>
      <c r="AE27" s="23"/>
      <c r="AF27" s="23">
        <f>_xll.HPVAL($A$1,AF$3,$A22,AF$2,AF$4,$A$4)</f>
        <v>1819</v>
      </c>
      <c r="AG27" s="23"/>
      <c r="AH27" s="23">
        <f>_xll.HPVAL($A$1,AH$3,$A22,AH$2,AH$4,$A$4)</f>
        <v>1819</v>
      </c>
      <c r="AI27" s="23"/>
      <c r="AJ27" s="23">
        <f>_xll.HPVAL($A$1,AJ$3,$A22,AJ$2,AJ$4,$A$4)</f>
        <v>1819</v>
      </c>
      <c r="AK27" s="23"/>
      <c r="AL27" s="23">
        <f>_xll.HPVAL($A$1,AL$3,$A22,AL$2,AL$4,$A$4)</f>
        <v>1819</v>
      </c>
      <c r="AM27" s="23"/>
      <c r="AN27" s="24">
        <f t="shared" si="2"/>
        <v>22763</v>
      </c>
    </row>
    <row r="28" spans="1:45" s="12" customFormat="1" ht="18" customHeight="1">
      <c r="G28" s="24"/>
      <c r="H28" s="24"/>
      <c r="O28" s="18" t="s">
        <v>35</v>
      </c>
      <c r="P28" s="23">
        <f>_xll.HPVAL($A$1,P$3,$A23,P$2,P$4,$A$4)-_xll.HPVAL($A$1,P$3,$A29,P$2,P$4,$A$4)</f>
        <v>0</v>
      </c>
      <c r="Q28" s="23"/>
      <c r="R28" s="23">
        <f>_xll.HPVAL($A$1,R$3,$A23,R$2,R$4,$A$4)-_xll.HPVAL($A$1,R$3,$A29,R$2,R$4,$A$4)</f>
        <v>0</v>
      </c>
      <c r="S28" s="23"/>
      <c r="T28" s="23">
        <f>_xll.HPVAL($A$1,T$3,$A23,T$2,T$4,$A$4)-_xll.HPVAL($A$1,T$3,$A29,T$2,T$4,$A$4)</f>
        <v>0</v>
      </c>
      <c r="U28" s="23"/>
      <c r="V28" s="23">
        <f>_xll.HPVAL($A$1,V$3,$A23,V$2,V$4,$A$4)-_xll.HPVAL($A$1,V$3,$A29,V$2,V$4,$A$4)</f>
        <v>0</v>
      </c>
      <c r="W28" s="23"/>
      <c r="X28" s="23">
        <f>_xll.HPVAL($A$1,X$3,$A23,X$2,X$4,$A$4)-_xll.HPVAL($A$1,X$3,$A29,X$2,X$4,$A$4)</f>
        <v>0</v>
      </c>
      <c r="Y28" s="23"/>
      <c r="Z28" s="23">
        <f>_xll.HPVAL($A$1,Z$3,$A23,Z$2,Z$4,$A$4)-_xll.HPVAL($A$1,Z$3,$A29,Z$2,Z$4,$A$4)</f>
        <v>0</v>
      </c>
      <c r="AA28" s="23"/>
      <c r="AB28" s="23">
        <f>_xll.HPVAL($A$1,AB$3,$A23,AB$2,AB$4,$A$4)-_xll.HPVAL($A$1,AB$3,$A29,AB$2,AB$4,$A$4)</f>
        <v>0</v>
      </c>
      <c r="AC28" s="23"/>
      <c r="AD28" s="23">
        <f>_xll.HPVAL($A$1,AD$3,$A23,AD$2,AD$4,$A$4)-_xll.HPVAL($A$1,AD$3,$A29,AD$2,AD$4,$A$4)</f>
        <v>0</v>
      </c>
      <c r="AE28" s="23"/>
      <c r="AF28" s="23">
        <f>_xll.HPVAL($A$1,AF$3,$A23,AF$2,AF$4,$A$4)-_xll.HPVAL($A$1,AF$3,$A29,AF$2,AF$4,$A$4)</f>
        <v>0</v>
      </c>
      <c r="AG28" s="23"/>
      <c r="AH28" s="23">
        <f>_xll.HPVAL($A$1,AH$3,$A23,AH$2,AH$4,$A$4)-_xll.HPVAL($A$1,AH$3,$A29,AH$2,AH$4,$A$4)</f>
        <v>0</v>
      </c>
      <c r="AI28" s="23"/>
      <c r="AJ28" s="23">
        <f>_xll.HPVAL($A$1,AJ$3,$A23,AJ$2,AJ$4,$A$4)-_xll.HPVAL($A$1,AJ$3,$A29,AJ$2,AJ$4,$A$4)</f>
        <v>0</v>
      </c>
      <c r="AK28" s="23"/>
      <c r="AL28" s="23">
        <f>_xll.HPVAL($A$1,AL$3,$A23,AL$2,AL$4,$A$4)-_xll.HPVAL($A$1,AL$3,$A29,AL$2,AL$4,$A$4)</f>
        <v>0</v>
      </c>
      <c r="AM28" s="23"/>
      <c r="AN28" s="24">
        <f t="shared" si="2"/>
        <v>0</v>
      </c>
    </row>
    <row r="29" spans="1:45" s="12" customFormat="1" ht="18" customHeight="1">
      <c r="A29" s="28">
        <v>9230999860</v>
      </c>
      <c r="B29" s="18" t="s">
        <v>41</v>
      </c>
      <c r="C29" s="25">
        <f>_xll.HPVAL($A$1,C$3,$A29,C$2,C$4,$A$4)</f>
        <v>0</v>
      </c>
      <c r="D29" s="23"/>
      <c r="E29" s="25">
        <f>_xll.HPVAL($A$1,E$3,$A29,E$2,E$4,$A$4)</f>
        <v>0</v>
      </c>
      <c r="F29" s="23"/>
      <c r="G29" s="27">
        <f>E29-C29</f>
        <v>0</v>
      </c>
      <c r="H29" s="24"/>
      <c r="I29" s="25">
        <f>_xll.HPVAL($A$1,I$3,$A29,I$2,I$4,$A$4)</f>
        <v>0</v>
      </c>
      <c r="J29" s="23"/>
      <c r="K29" s="25">
        <f>_xll.HPVAL($A$1,K$3,$A29,K$2,K$4,$A$4)</f>
        <v>0</v>
      </c>
      <c r="L29" s="26"/>
      <c r="M29" s="27">
        <f>K29-I29</f>
        <v>0</v>
      </c>
      <c r="O29" s="18" t="s">
        <v>37</v>
      </c>
      <c r="P29" s="23">
        <f>_xll.HPVAL($A$1,P$3,$A24,P$2,P$4,$A$4)</f>
        <v>0</v>
      </c>
      <c r="Q29" s="23"/>
      <c r="R29" s="23">
        <f>_xll.HPVAL($A$1,R$3,$A24,R$2,R$4,$A$4)</f>
        <v>0</v>
      </c>
      <c r="S29" s="23"/>
      <c r="T29" s="23">
        <f>_xll.HPVAL($A$1,T$3,$A24,T$2,T$4,$A$4)</f>
        <v>0</v>
      </c>
      <c r="U29" s="23"/>
      <c r="V29" s="23">
        <f>_xll.HPVAL($A$1,V$3,$A24,V$2,V$4,$A$4)</f>
        <v>0</v>
      </c>
      <c r="W29" s="23"/>
      <c r="X29" s="23">
        <f>_xll.HPVAL($A$1,X$3,$A24,X$2,X$4,$A$4)</f>
        <v>0</v>
      </c>
      <c r="Y29" s="23"/>
      <c r="Z29" s="23">
        <f>_xll.HPVAL($A$1,Z$3,$A24,Z$2,Z$4,$A$4)</f>
        <v>0</v>
      </c>
      <c r="AA29" s="23"/>
      <c r="AB29" s="23">
        <f>_xll.HPVAL($A$1,AB$3,$A24,AB$2,AB$4,$A$4)</f>
        <v>0</v>
      </c>
      <c r="AC29" s="23"/>
      <c r="AD29" s="23">
        <f>_xll.HPVAL($A$1,AD$3,$A24,AD$2,AD$4,$A$4)</f>
        <v>0</v>
      </c>
      <c r="AE29" s="23"/>
      <c r="AF29" s="23">
        <f>_xll.HPVAL($A$1,AF$3,$A24,AF$2,AF$4,$A$4)</f>
        <v>0</v>
      </c>
      <c r="AG29" s="23"/>
      <c r="AH29" s="23">
        <f>_xll.HPVAL($A$1,AH$3,$A24,AH$2,AH$4,$A$4)</f>
        <v>0</v>
      </c>
      <c r="AI29" s="23"/>
      <c r="AJ29" s="23">
        <f>_xll.HPVAL($A$1,AJ$3,$A24,AJ$2,AJ$4,$A$4)</f>
        <v>0</v>
      </c>
      <c r="AK29" s="23"/>
      <c r="AL29" s="23">
        <f>_xll.HPVAL($A$1,AL$3,$A24,AL$2,AL$4,$A$4)</f>
        <v>0</v>
      </c>
      <c r="AM29" s="23"/>
      <c r="AN29" s="24">
        <f t="shared" si="2"/>
        <v>0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>
        <f>_xll.HPVAL($A$1,P$3,$A25,P$2,P$4,$A$4)</f>
        <v>0</v>
      </c>
      <c r="Q30" s="23"/>
      <c r="R30" s="23">
        <f>_xll.HPVAL($A$1,R$3,$A25,R$2,R$4,$A$4)</f>
        <v>0</v>
      </c>
      <c r="S30" s="23"/>
      <c r="T30" s="23">
        <f>_xll.HPVAL($A$1,T$3,$A25,T$2,T$4,$A$4)</f>
        <v>0</v>
      </c>
      <c r="U30" s="23"/>
      <c r="V30" s="23">
        <f>_xll.HPVAL($A$1,V$3,$A25,V$2,V$4,$A$4)</f>
        <v>0</v>
      </c>
      <c r="W30" s="23"/>
      <c r="X30" s="23">
        <f>_xll.HPVAL($A$1,X$3,$A25,X$2,X$4,$A$4)</f>
        <v>0</v>
      </c>
      <c r="Y30" s="23"/>
      <c r="Z30" s="23">
        <f>_xll.HPVAL($A$1,Z$3,$A25,Z$2,Z$4,$A$4)</f>
        <v>0</v>
      </c>
      <c r="AA30" s="23"/>
      <c r="AB30" s="23">
        <f>_xll.HPVAL($A$1,AB$3,$A25,AB$2,AB$4,$A$4)</f>
        <v>0</v>
      </c>
      <c r="AC30" s="23"/>
      <c r="AD30" s="23">
        <f>_xll.HPVAL($A$1,AD$3,$A25,AD$2,AD$4,$A$4)</f>
        <v>0</v>
      </c>
      <c r="AE30" s="23"/>
      <c r="AF30" s="23">
        <f>_xll.HPVAL($A$1,AF$3,$A25,AF$2,AF$4,$A$4)</f>
        <v>0</v>
      </c>
      <c r="AG30" s="23"/>
      <c r="AH30" s="23">
        <f>_xll.HPVAL($A$1,AH$3,$A25,AH$2,AH$4,$A$4)</f>
        <v>0</v>
      </c>
      <c r="AI30" s="23"/>
      <c r="AJ30" s="23">
        <f>_xll.HPVAL($A$1,AJ$3,$A25,AJ$2,AJ$4,$A$4)</f>
        <v>0</v>
      </c>
      <c r="AK30" s="23"/>
      <c r="AL30" s="23">
        <f>_xll.HPVAL($A$1,AL$3,$A25,AL$2,AL$4,$A$4)</f>
        <v>0</v>
      </c>
      <c r="AM30" s="23"/>
      <c r="AN30" s="24">
        <f t="shared" si="2"/>
        <v>0</v>
      </c>
    </row>
    <row r="31" spans="1:45" s="12" customFormat="1" ht="18" customHeight="1">
      <c r="B31" s="21" t="s">
        <v>42</v>
      </c>
      <c r="C31" s="24">
        <f>C27+C29</f>
        <v>27125</v>
      </c>
      <c r="D31" s="24"/>
      <c r="E31" s="24">
        <f>E27+E29</f>
        <v>29185.3</v>
      </c>
      <c r="F31" s="24"/>
      <c r="G31" s="24">
        <f>E31-C31</f>
        <v>2060.2999999999993</v>
      </c>
      <c r="H31" s="24"/>
      <c r="I31" s="24">
        <f>I27+I29</f>
        <v>63516</v>
      </c>
      <c r="J31" s="24"/>
      <c r="K31" s="24">
        <f>K27+K29</f>
        <v>55860.5</v>
      </c>
      <c r="L31" s="24"/>
      <c r="M31" s="24">
        <f>K31-I31</f>
        <v>-7655.5</v>
      </c>
      <c r="O31" s="18" t="s">
        <v>39</v>
      </c>
      <c r="P31" s="25">
        <f>_xll.HPVAL($A$1,P$3,$A26,P$2,P$4,$A$4)</f>
        <v>0</v>
      </c>
      <c r="Q31" s="26"/>
      <c r="R31" s="25">
        <f>_xll.HPVAL($A$1,R$3,$A26,R$2,R$4,$A$4)</f>
        <v>0</v>
      </c>
      <c r="S31" s="26"/>
      <c r="T31" s="25">
        <f>_xll.HPVAL($A$1,T$3,$A26,T$2,T$4,$A$4)</f>
        <v>0</v>
      </c>
      <c r="U31" s="26"/>
      <c r="V31" s="25">
        <f>_xll.HPVAL($A$1,V$3,$A26,V$2,V$4,$A$4)</f>
        <v>0</v>
      </c>
      <c r="W31" s="26"/>
      <c r="X31" s="25">
        <f>_xll.HPVAL($A$1,X$3,$A26,X$2,X$4,$A$4)</f>
        <v>0</v>
      </c>
      <c r="Y31" s="26"/>
      <c r="Z31" s="25">
        <f>_xll.HPVAL($A$1,Z$3,$A26,Z$2,Z$4,$A$4)</f>
        <v>0</v>
      </c>
      <c r="AA31" s="26"/>
      <c r="AB31" s="25">
        <f>_xll.HPVAL($A$1,AB$3,$A26,AB$2,AB$4,$A$4)</f>
        <v>0</v>
      </c>
      <c r="AC31" s="26"/>
      <c r="AD31" s="25">
        <f>_xll.HPVAL($A$1,AD$3,$A26,AD$2,AD$4,$A$4)</f>
        <v>0</v>
      </c>
      <c r="AE31" s="26"/>
      <c r="AF31" s="25">
        <f>_xll.HPVAL($A$1,AF$3,$A26,AF$2,AF$4,$A$4)</f>
        <v>0</v>
      </c>
      <c r="AG31" s="26"/>
      <c r="AH31" s="25">
        <f>_xll.HPVAL($A$1,AH$3,$A26,AH$2,AH$4,$A$4)</f>
        <v>0</v>
      </c>
      <c r="AI31" s="26"/>
      <c r="AJ31" s="25">
        <f>_xll.HPVAL($A$1,AJ$3,$A26,AJ$2,AJ$4,$A$4)</f>
        <v>0</v>
      </c>
      <c r="AK31" s="26"/>
      <c r="AL31" s="25">
        <f>_xll.HPVAL($A$1,AL$3,$A26,AL$2,AL$4,$A$4)</f>
        <v>0</v>
      </c>
      <c r="AM31" s="26"/>
      <c r="AN31" s="27">
        <f t="shared" si="2"/>
        <v>0</v>
      </c>
    </row>
    <row r="32" spans="1:45" ht="14.25" customHeight="1">
      <c r="O32" s="21" t="s">
        <v>40</v>
      </c>
      <c r="P32" s="23">
        <f>SUM(P15:P31)</f>
        <v>36391</v>
      </c>
      <c r="Q32" s="24"/>
      <c r="R32" s="23">
        <f>SUM(R15:R31)</f>
        <v>27125</v>
      </c>
      <c r="S32" s="24"/>
      <c r="T32" s="23">
        <f>SUM(T15:T31)</f>
        <v>27385.3</v>
      </c>
      <c r="U32" s="24"/>
      <c r="V32" s="23">
        <f>SUM(V15:V31)</f>
        <v>29185.3</v>
      </c>
      <c r="W32" s="24"/>
      <c r="X32" s="23">
        <f>SUM(X15:X31)</f>
        <v>27385.300000000003</v>
      </c>
      <c r="Y32" s="24"/>
      <c r="Z32" s="23">
        <f>SUM(Z15:Z31)</f>
        <v>29185.299999999996</v>
      </c>
      <c r="AA32" s="24"/>
      <c r="AB32" s="23">
        <f>SUM(AB15:AB31)</f>
        <v>27385.300000000003</v>
      </c>
      <c r="AC32" s="24"/>
      <c r="AD32" s="23">
        <f>SUM(AD15:AD31)</f>
        <v>29185.300000000003</v>
      </c>
      <c r="AE32" s="24"/>
      <c r="AF32" s="23">
        <f>SUM(AF15:AF31)</f>
        <v>27385.300000000003</v>
      </c>
      <c r="AG32" s="24"/>
      <c r="AH32" s="23">
        <f>SUM(AH15:AH31)</f>
        <v>29185.30000000001</v>
      </c>
      <c r="AI32" s="24"/>
      <c r="AJ32" s="23">
        <f>SUM(AJ15:AJ31)</f>
        <v>27385.300000000003</v>
      </c>
      <c r="AK32" s="24"/>
      <c r="AL32" s="23">
        <f>SUM(AL15:AL31)</f>
        <v>29185.300000000003</v>
      </c>
      <c r="AM32" s="24"/>
      <c r="AN32" s="24">
        <f t="shared" si="2"/>
        <v>346368.99999999994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>
        <f>_xll.HPVAL($A$1,P$3,$A29,P$2,P$4,$A$4)</f>
        <v>0</v>
      </c>
      <c r="Q34" s="29"/>
      <c r="R34" s="25">
        <f>_xll.HPVAL($A$1,R$3,$A29,R$2,R$4,$A$4)</f>
        <v>0</v>
      </c>
      <c r="S34" s="23"/>
      <c r="T34" s="25">
        <f>_xll.HPVAL($A$1,T$3,$A29,T$2,T$4,$A$4)</f>
        <v>0</v>
      </c>
      <c r="U34" s="23"/>
      <c r="V34" s="25">
        <f>_xll.HPVAL($A$1,V$3,$A29,V$2,V$4,$A$4)</f>
        <v>0</v>
      </c>
      <c r="W34" s="23"/>
      <c r="X34" s="25">
        <f>_xll.HPVAL($A$1,X$3,$A29,X$2,X$4,$A$4)</f>
        <v>0</v>
      </c>
      <c r="Y34" s="23"/>
      <c r="Z34" s="25">
        <f>_xll.HPVAL($A$1,Z$3,$A29,Z$2,Z$4,$A$4)</f>
        <v>0</v>
      </c>
      <c r="AA34" s="23"/>
      <c r="AB34" s="25">
        <f>_xll.HPVAL($A$1,AB$3,$A29,AB$2,AB$4,$A$4)</f>
        <v>0</v>
      </c>
      <c r="AC34" s="23"/>
      <c r="AD34" s="25">
        <f>_xll.HPVAL($A$1,AD$3,$A29,AD$2,AD$4,$A$4)</f>
        <v>0</v>
      </c>
      <c r="AE34" s="23"/>
      <c r="AF34" s="25">
        <f>_xll.HPVAL($A$1,AF$3,$A29,AF$2,AF$4,$A$4)</f>
        <v>0</v>
      </c>
      <c r="AG34" s="23"/>
      <c r="AH34" s="25">
        <f>_xll.HPVAL($A$1,AH$3,$A29,AH$2,AH$4,$A$4)</f>
        <v>0</v>
      </c>
      <c r="AI34" s="23"/>
      <c r="AJ34" s="25">
        <f>_xll.HPVAL($A$1,AJ$3,$A29,AJ$2,AJ$4,$A$4)</f>
        <v>0</v>
      </c>
      <c r="AK34" s="23"/>
      <c r="AL34" s="25">
        <f>_xll.HPVAL($A$1,AL$3,$A29,AL$2,AL$4,$A$4)</f>
        <v>0</v>
      </c>
      <c r="AM34" s="23"/>
      <c r="AN34" s="27">
        <f>SUM(P34:AL34)</f>
        <v>0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>
        <f>P32+P34</f>
        <v>36391</v>
      </c>
      <c r="Q36" s="24"/>
      <c r="R36" s="24">
        <f>R32+R34</f>
        <v>27125</v>
      </c>
      <c r="S36" s="24"/>
      <c r="T36" s="24">
        <f>T32+T34</f>
        <v>27385.3</v>
      </c>
      <c r="U36" s="24"/>
      <c r="V36" s="24">
        <f>V32+V34</f>
        <v>29185.3</v>
      </c>
      <c r="W36" s="24"/>
      <c r="X36" s="24">
        <f>X32+X34</f>
        <v>27385.300000000003</v>
      </c>
      <c r="Y36" s="24"/>
      <c r="Z36" s="24">
        <f>Z32+Z34</f>
        <v>29185.299999999996</v>
      </c>
      <c r="AA36" s="24"/>
      <c r="AB36" s="24">
        <f>AB32+AB34</f>
        <v>27385.300000000003</v>
      </c>
      <c r="AC36" s="24"/>
      <c r="AD36" s="24">
        <f>AD32+AD34</f>
        <v>29185.300000000003</v>
      </c>
      <c r="AE36" s="24"/>
      <c r="AF36" s="24">
        <f>AF32+AF34</f>
        <v>27385.300000000003</v>
      </c>
      <c r="AG36" s="24"/>
      <c r="AH36" s="24">
        <f>AH32+AH34</f>
        <v>29185.30000000001</v>
      </c>
      <c r="AI36" s="24"/>
      <c r="AJ36" s="24">
        <f>AJ32+AJ34</f>
        <v>27385.300000000003</v>
      </c>
      <c r="AK36" s="24"/>
      <c r="AL36" s="24">
        <f>AL32+AL34</f>
        <v>29185.300000000003</v>
      </c>
      <c r="AM36" s="24"/>
      <c r="AN36" s="24">
        <f>AN32+AN34</f>
        <v>346368.99999999994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</vt:i4>
      </vt:variant>
    </vt:vector>
  </HeadingPairs>
  <TitlesOfParts>
    <vt:vector size="55" baseType="lpstr">
      <vt:lpstr>O&amp;M Report</vt:lpstr>
      <vt:lpstr>Input</vt:lpstr>
      <vt:lpstr>Engergy Ops</vt:lpstr>
      <vt:lpstr>Texas Natural Gas Ops</vt:lpstr>
      <vt:lpstr>0688</vt:lpstr>
      <vt:lpstr>0688Detail</vt:lpstr>
      <vt:lpstr>1160</vt:lpstr>
      <vt:lpstr>1160Detail</vt:lpstr>
      <vt:lpstr>1497</vt:lpstr>
      <vt:lpstr>1497Detail</vt:lpstr>
      <vt:lpstr>1638</vt:lpstr>
      <vt:lpstr>1638Detail</vt:lpstr>
      <vt:lpstr>2632</vt:lpstr>
      <vt:lpstr>2632Detail</vt:lpstr>
      <vt:lpstr>2675</vt:lpstr>
      <vt:lpstr>2675Detail</vt:lpstr>
      <vt:lpstr>2933</vt:lpstr>
      <vt:lpstr>2933 Detail</vt:lpstr>
      <vt:lpstr>2939</vt:lpstr>
      <vt:lpstr>2939 Detail</vt:lpstr>
      <vt:lpstr>2940</vt:lpstr>
      <vt:lpstr>2940 Detail</vt:lpstr>
      <vt:lpstr>2663</vt:lpstr>
      <vt:lpstr>2663Detail</vt:lpstr>
      <vt:lpstr>2664</vt:lpstr>
      <vt:lpstr>2664Detail</vt:lpstr>
      <vt:lpstr>Variance Analysis</vt:lpstr>
      <vt:lpstr>AA_PRGM</vt:lpstr>
      <vt:lpstr>Oct_98</vt:lpstr>
      <vt:lpstr>October</vt:lpstr>
      <vt:lpstr>'0688'!Print_Area</vt:lpstr>
      <vt:lpstr>'1160'!Print_Area</vt:lpstr>
      <vt:lpstr>'1497'!Print_Area</vt:lpstr>
      <vt:lpstr>'1638'!Print_Area</vt:lpstr>
      <vt:lpstr>'2632'!Print_Area</vt:lpstr>
      <vt:lpstr>'2663'!Print_Area</vt:lpstr>
      <vt:lpstr>'2664'!Print_Area</vt:lpstr>
      <vt:lpstr>'2675'!Print_Area</vt:lpstr>
      <vt:lpstr>'2933'!Print_Area</vt:lpstr>
      <vt:lpstr>'2939'!Print_Area</vt:lpstr>
      <vt:lpstr>'2940'!Print_Area</vt:lpstr>
      <vt:lpstr>'Engergy Ops'!Print_Area</vt:lpstr>
      <vt:lpstr>'Texas Natural Gas Ops'!Print_Area</vt:lpstr>
      <vt:lpstr>'Variance Analysis'!Print_Area</vt:lpstr>
      <vt:lpstr>'0688Detail'!Print_Titles</vt:lpstr>
      <vt:lpstr>'1160Detail'!Print_Titles</vt:lpstr>
      <vt:lpstr>'1497Detail'!Print_Titles</vt:lpstr>
      <vt:lpstr>'1638Detail'!Print_Titles</vt:lpstr>
      <vt:lpstr>'2632Detail'!Print_Titles</vt:lpstr>
      <vt:lpstr>'2663Detail'!Print_Titles</vt:lpstr>
      <vt:lpstr>'2664Detail'!Print_Titles</vt:lpstr>
      <vt:lpstr>'2675Detail'!Print_Titles</vt:lpstr>
      <vt:lpstr>'2933 Detail'!Print_Titles</vt:lpstr>
      <vt:lpstr>'2939 Detail'!Print_Titles</vt:lpstr>
      <vt:lpstr>'2940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Jan Havlíček</cp:lastModifiedBy>
  <cp:lastPrinted>2000-03-14T14:25:00Z</cp:lastPrinted>
  <dcterms:created xsi:type="dcterms:W3CDTF">1998-11-10T19:35:43Z</dcterms:created>
  <dcterms:modified xsi:type="dcterms:W3CDTF">2023-09-17T21:01:46Z</dcterms:modified>
</cp:coreProperties>
</file>