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B2C0F5D-61DB-4768-BF99-7E5DD9D70520}" xr6:coauthVersionLast="47" xr6:coauthVersionMax="47" xr10:uidLastSave="{00000000-0000-0000-0000-000000000000}"/>
  <bookViews>
    <workbookView xWindow="-120" yWindow="-120" windowWidth="38640" windowHeight="15720"/>
  </bookViews>
  <sheets>
    <sheet name="Offshore, S. Tx, Arklatex, G.C." sheetId="1" r:id="rId1"/>
  </sheets>
  <definedNames>
    <definedName name="_xlnm.Print_Titles" localSheetId="0">'Offshore, S. Tx, Arklatex, G.C.'!$1:$9</definedName>
  </definedNames>
  <calcPr calcId="0" fullCalcOnLoad="1"/>
</workbook>
</file>

<file path=xl/calcChain.xml><?xml version="1.0" encoding="utf-8"?>
<calcChain xmlns="http://schemas.openxmlformats.org/spreadsheetml/2006/main">
  <c r="E11" i="1" l="1"/>
  <c r="G11" i="1"/>
  <c r="H11" i="1"/>
  <c r="J11" i="1"/>
  <c r="K11" i="1"/>
  <c r="E12" i="1"/>
  <c r="G12" i="1"/>
  <c r="H12" i="1"/>
  <c r="J12" i="1"/>
  <c r="K12" i="1"/>
  <c r="E13" i="1"/>
  <c r="G13" i="1"/>
  <c r="H13" i="1"/>
  <c r="K13" i="1"/>
  <c r="E14" i="1"/>
  <c r="G14" i="1"/>
  <c r="H14" i="1"/>
  <c r="J14" i="1"/>
  <c r="K14" i="1"/>
  <c r="E15" i="1"/>
  <c r="G15" i="1"/>
  <c r="H15" i="1"/>
  <c r="J15" i="1"/>
  <c r="K15" i="1"/>
  <c r="E16" i="1"/>
  <c r="G16" i="1"/>
  <c r="H16" i="1"/>
  <c r="J16" i="1"/>
  <c r="K16" i="1"/>
  <c r="E17" i="1"/>
  <c r="G17" i="1"/>
  <c r="H17" i="1"/>
  <c r="J17" i="1"/>
  <c r="K17" i="1"/>
  <c r="E18" i="1"/>
  <c r="G18" i="1"/>
  <c r="H18" i="1"/>
  <c r="J18" i="1"/>
  <c r="K18" i="1"/>
  <c r="E19" i="1"/>
  <c r="G19" i="1"/>
  <c r="H19" i="1"/>
  <c r="K19" i="1"/>
  <c r="E20" i="1"/>
  <c r="G20" i="1"/>
  <c r="H20" i="1"/>
  <c r="K20" i="1"/>
  <c r="E21" i="1"/>
  <c r="G21" i="1"/>
  <c r="H21" i="1"/>
  <c r="K21" i="1"/>
  <c r="E22" i="1"/>
  <c r="G22" i="1"/>
  <c r="H22" i="1"/>
  <c r="K22" i="1"/>
  <c r="E23" i="1"/>
  <c r="G23" i="1"/>
  <c r="H23" i="1"/>
  <c r="K23" i="1"/>
  <c r="E24" i="1"/>
  <c r="G24" i="1"/>
  <c r="H24" i="1"/>
  <c r="K24" i="1"/>
  <c r="E25" i="1"/>
  <c r="G25" i="1"/>
  <c r="H25" i="1"/>
  <c r="K25" i="1"/>
  <c r="E26" i="1"/>
  <c r="G26" i="1"/>
  <c r="H26" i="1"/>
  <c r="K26" i="1"/>
  <c r="E27" i="1"/>
  <c r="G27" i="1"/>
  <c r="H27" i="1"/>
  <c r="K27" i="1"/>
  <c r="E28" i="1"/>
  <c r="G28" i="1"/>
  <c r="H28" i="1"/>
  <c r="K28" i="1"/>
  <c r="E29" i="1"/>
  <c r="G29" i="1"/>
  <c r="H29" i="1"/>
  <c r="K29" i="1"/>
  <c r="E30" i="1"/>
  <c r="G30" i="1"/>
  <c r="H30" i="1"/>
  <c r="K30" i="1"/>
  <c r="E31" i="1"/>
  <c r="G31" i="1"/>
  <c r="H31" i="1"/>
  <c r="K31" i="1"/>
  <c r="E32" i="1"/>
  <c r="G32" i="1"/>
  <c r="H32" i="1"/>
  <c r="K32" i="1"/>
  <c r="E33" i="1"/>
  <c r="G33" i="1"/>
  <c r="H33" i="1"/>
  <c r="J33" i="1"/>
  <c r="K33" i="1"/>
  <c r="E34" i="1"/>
  <c r="G34" i="1"/>
  <c r="H34" i="1"/>
  <c r="J34" i="1"/>
  <c r="K34" i="1"/>
  <c r="E35" i="1"/>
  <c r="G35" i="1"/>
  <c r="H35" i="1"/>
  <c r="J35" i="1"/>
  <c r="K35" i="1"/>
  <c r="E36" i="1"/>
  <c r="G36" i="1"/>
  <c r="H36" i="1"/>
  <c r="J36" i="1"/>
  <c r="K36" i="1"/>
  <c r="E37" i="1"/>
  <c r="G37" i="1"/>
  <c r="H37" i="1"/>
  <c r="J37" i="1"/>
  <c r="K37" i="1"/>
  <c r="E38" i="1"/>
  <c r="G38" i="1"/>
  <c r="H38" i="1"/>
  <c r="J38" i="1"/>
  <c r="K38" i="1"/>
  <c r="E39" i="1"/>
  <c r="G39" i="1"/>
  <c r="H39" i="1"/>
  <c r="J39" i="1"/>
  <c r="K39" i="1"/>
  <c r="E40" i="1"/>
  <c r="G40" i="1"/>
  <c r="H40" i="1"/>
  <c r="J40" i="1"/>
  <c r="K40" i="1"/>
  <c r="E41" i="1"/>
  <c r="G41" i="1"/>
  <c r="H41" i="1"/>
  <c r="J41" i="1"/>
  <c r="K41" i="1"/>
  <c r="E42" i="1"/>
  <c r="G42" i="1"/>
  <c r="H42" i="1"/>
  <c r="J42" i="1"/>
  <c r="K42" i="1"/>
  <c r="E43" i="1"/>
  <c r="G43" i="1"/>
  <c r="H43" i="1"/>
  <c r="J43" i="1"/>
  <c r="K43" i="1"/>
  <c r="E44" i="1"/>
  <c r="G44" i="1"/>
  <c r="H44" i="1"/>
  <c r="J44" i="1"/>
  <c r="K44" i="1"/>
  <c r="E45" i="1"/>
  <c r="G45" i="1"/>
  <c r="H45" i="1"/>
  <c r="J45" i="1"/>
  <c r="K45" i="1"/>
  <c r="E46" i="1"/>
  <c r="G46" i="1"/>
  <c r="H46" i="1"/>
  <c r="J46" i="1"/>
  <c r="K46" i="1"/>
  <c r="E47" i="1"/>
  <c r="G47" i="1"/>
  <c r="H47" i="1"/>
  <c r="J47" i="1"/>
  <c r="K47" i="1"/>
  <c r="E48" i="1"/>
  <c r="G48" i="1"/>
  <c r="H48" i="1"/>
  <c r="J48" i="1"/>
  <c r="K48" i="1"/>
  <c r="E49" i="1"/>
  <c r="G49" i="1"/>
  <c r="H49" i="1"/>
  <c r="J49" i="1"/>
  <c r="K49" i="1"/>
  <c r="E50" i="1"/>
  <c r="G50" i="1"/>
  <c r="H50" i="1"/>
  <c r="J50" i="1"/>
  <c r="K50" i="1"/>
  <c r="E51" i="1"/>
  <c r="G51" i="1"/>
  <c r="H51" i="1"/>
  <c r="J51" i="1"/>
  <c r="K51" i="1"/>
  <c r="E52" i="1"/>
  <c r="G52" i="1"/>
  <c r="H52" i="1"/>
  <c r="J52" i="1"/>
  <c r="K52" i="1"/>
  <c r="E53" i="1"/>
  <c r="G53" i="1"/>
  <c r="H53" i="1"/>
  <c r="J53" i="1"/>
  <c r="K53" i="1"/>
  <c r="E54" i="1"/>
  <c r="G54" i="1"/>
  <c r="H54" i="1"/>
  <c r="E55" i="1"/>
  <c r="G55" i="1"/>
  <c r="H55" i="1"/>
  <c r="J55" i="1"/>
  <c r="K55" i="1"/>
  <c r="E56" i="1"/>
  <c r="G56" i="1"/>
  <c r="H56" i="1"/>
  <c r="J56" i="1"/>
  <c r="K56" i="1"/>
  <c r="E57" i="1"/>
  <c r="G57" i="1"/>
  <c r="H57" i="1"/>
  <c r="J57" i="1"/>
  <c r="K57" i="1"/>
  <c r="E58" i="1"/>
  <c r="G58" i="1"/>
  <c r="H58" i="1"/>
  <c r="J58" i="1"/>
  <c r="K58" i="1"/>
  <c r="E59" i="1"/>
  <c r="G59" i="1"/>
  <c r="H59" i="1"/>
  <c r="J59" i="1"/>
  <c r="K59" i="1"/>
  <c r="E60" i="1"/>
  <c r="G60" i="1"/>
  <c r="H60" i="1"/>
  <c r="J60" i="1"/>
  <c r="K60" i="1"/>
  <c r="E61" i="1"/>
  <c r="G61" i="1"/>
  <c r="H61" i="1"/>
  <c r="J61" i="1"/>
  <c r="K61" i="1"/>
  <c r="E62" i="1"/>
  <c r="G62" i="1"/>
  <c r="H62" i="1"/>
  <c r="J62" i="1"/>
  <c r="K62" i="1"/>
  <c r="E63" i="1"/>
  <c r="G63" i="1"/>
  <c r="H63" i="1"/>
  <c r="J63" i="1"/>
  <c r="K63" i="1"/>
  <c r="E64" i="1"/>
  <c r="G64" i="1"/>
  <c r="H64" i="1"/>
  <c r="J64" i="1"/>
  <c r="K64" i="1"/>
  <c r="E65" i="1"/>
  <c r="G65" i="1"/>
  <c r="H65" i="1"/>
  <c r="J65" i="1"/>
  <c r="K65" i="1"/>
  <c r="E66" i="1"/>
  <c r="G66" i="1"/>
  <c r="H66" i="1"/>
  <c r="J66" i="1"/>
  <c r="K66" i="1"/>
  <c r="E67" i="1"/>
  <c r="G67" i="1"/>
  <c r="H67" i="1"/>
  <c r="J67" i="1"/>
  <c r="K67" i="1"/>
  <c r="E68" i="1"/>
  <c r="G68" i="1"/>
  <c r="H68" i="1"/>
  <c r="J68" i="1"/>
  <c r="K68" i="1"/>
  <c r="E69" i="1"/>
  <c r="G69" i="1"/>
  <c r="H69" i="1"/>
  <c r="J69" i="1"/>
  <c r="K69" i="1"/>
  <c r="E70" i="1"/>
  <c r="G70" i="1"/>
  <c r="H70" i="1"/>
  <c r="J70" i="1"/>
  <c r="K70" i="1"/>
  <c r="E71" i="1"/>
  <c r="G71" i="1"/>
  <c r="H71" i="1"/>
  <c r="J71" i="1"/>
  <c r="K71" i="1"/>
  <c r="E72" i="1"/>
  <c r="G72" i="1"/>
  <c r="H72" i="1"/>
  <c r="J72" i="1"/>
  <c r="K72" i="1"/>
  <c r="E73" i="1"/>
  <c r="G73" i="1"/>
  <c r="H73" i="1"/>
  <c r="J73" i="1"/>
  <c r="K73" i="1"/>
  <c r="E74" i="1"/>
  <c r="G74" i="1"/>
  <c r="H74" i="1"/>
  <c r="J74" i="1"/>
  <c r="K74" i="1"/>
  <c r="E75" i="1"/>
  <c r="G75" i="1"/>
  <c r="H75" i="1"/>
  <c r="J75" i="1"/>
  <c r="K75" i="1"/>
  <c r="E76" i="1"/>
  <c r="G76" i="1"/>
  <c r="H76" i="1"/>
  <c r="J76" i="1"/>
  <c r="K76" i="1"/>
  <c r="E77" i="1"/>
  <c r="G77" i="1"/>
  <c r="H77" i="1"/>
  <c r="J77" i="1"/>
  <c r="K77" i="1"/>
  <c r="E78" i="1"/>
  <c r="G78" i="1"/>
  <c r="H78" i="1"/>
  <c r="J78" i="1"/>
  <c r="K78" i="1"/>
  <c r="E79" i="1"/>
  <c r="G79" i="1"/>
  <c r="H79" i="1"/>
  <c r="J79" i="1"/>
  <c r="K79" i="1"/>
  <c r="E80" i="1"/>
  <c r="G80" i="1"/>
  <c r="H80" i="1"/>
  <c r="J80" i="1"/>
  <c r="K80" i="1"/>
  <c r="E81" i="1"/>
  <c r="G81" i="1"/>
  <c r="H81" i="1"/>
  <c r="J81" i="1"/>
  <c r="K81" i="1"/>
  <c r="E82" i="1"/>
  <c r="G82" i="1"/>
  <c r="H82" i="1"/>
  <c r="J82" i="1"/>
  <c r="K82" i="1"/>
  <c r="E83" i="1"/>
  <c r="G83" i="1"/>
  <c r="H83" i="1"/>
  <c r="J83" i="1"/>
  <c r="K83" i="1"/>
  <c r="E84" i="1"/>
  <c r="G84" i="1"/>
  <c r="H84" i="1"/>
  <c r="J84" i="1"/>
  <c r="K84" i="1"/>
  <c r="E85" i="1"/>
  <c r="G85" i="1"/>
  <c r="H85" i="1"/>
  <c r="J85" i="1"/>
  <c r="K85" i="1"/>
  <c r="E86" i="1"/>
  <c r="G86" i="1"/>
  <c r="H86" i="1"/>
  <c r="J86" i="1"/>
  <c r="K86" i="1"/>
  <c r="E87" i="1"/>
  <c r="G87" i="1"/>
  <c r="H87" i="1"/>
  <c r="J87" i="1"/>
  <c r="K87" i="1"/>
  <c r="E88" i="1"/>
  <c r="G88" i="1"/>
  <c r="H88" i="1"/>
  <c r="J88" i="1"/>
  <c r="K88" i="1"/>
  <c r="E89" i="1"/>
  <c r="G89" i="1"/>
  <c r="H89" i="1"/>
  <c r="J89" i="1"/>
  <c r="K89" i="1"/>
  <c r="E90" i="1"/>
  <c r="G90" i="1"/>
  <c r="H90" i="1"/>
  <c r="J90" i="1"/>
  <c r="K90" i="1"/>
  <c r="E91" i="1"/>
  <c r="G91" i="1"/>
  <c r="H91" i="1"/>
  <c r="J91" i="1"/>
  <c r="K91" i="1"/>
  <c r="E92" i="1"/>
  <c r="G92" i="1"/>
  <c r="H92" i="1"/>
  <c r="J92" i="1"/>
  <c r="K92" i="1"/>
  <c r="E93" i="1"/>
  <c r="G93" i="1"/>
  <c r="H93" i="1"/>
  <c r="J93" i="1"/>
  <c r="K93" i="1"/>
  <c r="E94" i="1"/>
  <c r="G94" i="1"/>
  <c r="H94" i="1"/>
  <c r="J94" i="1"/>
  <c r="K94" i="1"/>
  <c r="E95" i="1"/>
  <c r="G95" i="1"/>
  <c r="H95" i="1"/>
  <c r="J95" i="1"/>
  <c r="K95" i="1"/>
  <c r="E96" i="1"/>
  <c r="G96" i="1"/>
  <c r="H96" i="1"/>
  <c r="J96" i="1"/>
  <c r="K96" i="1"/>
  <c r="C97" i="1"/>
  <c r="G97" i="1"/>
  <c r="H97" i="1"/>
  <c r="J97" i="1"/>
  <c r="K97" i="1"/>
</calcChain>
</file>

<file path=xl/sharedStrings.xml><?xml version="1.0" encoding="utf-8"?>
<sst xmlns="http://schemas.openxmlformats.org/spreadsheetml/2006/main" count="189" uniqueCount="123">
  <si>
    <t>DEVON ENERGY CORPORATION</t>
  </si>
  <si>
    <t>JUNE 2000 NOMINATIONS</t>
  </si>
  <si>
    <t>PIPELINE</t>
  </si>
  <si>
    <t>CTP NAME</t>
  </si>
  <si>
    <t>GROSS VOLUME (MMBtu/d</t>
  </si>
  <si>
    <t>Fuel %</t>
  </si>
  <si>
    <t>Fuel Volume</t>
  </si>
  <si>
    <t>PVR Factor</t>
  </si>
  <si>
    <t>PVR VOLUME</t>
  </si>
  <si>
    <t>AVAILABLE AFTER PVR</t>
  </si>
  <si>
    <t>DBQ %</t>
  </si>
  <si>
    <t>DBQ AVAIL</t>
  </si>
  <si>
    <t>REMAINDER AVAIL</t>
  </si>
  <si>
    <t>COMMENTS</t>
  </si>
  <si>
    <t>Columbia</t>
  </si>
  <si>
    <t>EC 334 F SALES</t>
  </si>
  <si>
    <t>EI 314 - EXXON OP. - COL. MTR 623</t>
  </si>
  <si>
    <t>Revised volume</t>
  </si>
  <si>
    <t>GBGS</t>
  </si>
  <si>
    <t xml:space="preserve">GARDEN BANKS 128 </t>
  </si>
  <si>
    <t>HIOS</t>
  </si>
  <si>
    <t>HI 325 A</t>
  </si>
  <si>
    <t>HI 339/340 A</t>
  </si>
  <si>
    <t>HI 351/368 A</t>
  </si>
  <si>
    <t>HI 563/564 B</t>
  </si>
  <si>
    <t>HI 582 C</t>
  </si>
  <si>
    <t>Srbn.</t>
  </si>
  <si>
    <t>EC 334 SR METER 004749</t>
  </si>
  <si>
    <t>EC 335 SR METER 004751</t>
  </si>
  <si>
    <t>EI 305 (296)</t>
  </si>
  <si>
    <t>EI 313 OCS-G-2608</t>
  </si>
  <si>
    <t>EI 330 A SR MTR 004746</t>
  </si>
  <si>
    <t>EI 330 B SR MTR 004747</t>
  </si>
  <si>
    <t>EI 330 C SR MTR 004741</t>
  </si>
  <si>
    <t>EI 333 SR MTR 004754</t>
  </si>
  <si>
    <t>EI 337A TX GAS</t>
  </si>
  <si>
    <t>SMI 23 SR MTR. 004794</t>
  </si>
  <si>
    <t>SMI 41 SR MTR. 004728</t>
  </si>
  <si>
    <t>SMI 128 SR MTR 004753</t>
  </si>
  <si>
    <t>WC 560/561 - NEWFIELD</t>
  </si>
  <si>
    <t>WC 580 GAS SALES</t>
  </si>
  <si>
    <t>Stingray</t>
  </si>
  <si>
    <t>GARDEN BANKS 161/162 - DEVON</t>
  </si>
  <si>
    <r>
      <t>GARDEN BANKS 161/162 -</t>
    </r>
    <r>
      <rPr>
        <b/>
        <sz val="10"/>
        <rFont val="Arial"/>
        <family val="2"/>
      </rPr>
      <t xml:space="preserve"> ENTERPRISE</t>
    </r>
  </si>
  <si>
    <t>WC 532/533 SALES</t>
  </si>
  <si>
    <t>WC 534</t>
  </si>
  <si>
    <t>Final volume</t>
  </si>
  <si>
    <t>WC 537/552A</t>
  </si>
  <si>
    <t>WC 551</t>
  </si>
  <si>
    <t>WC 560</t>
  </si>
  <si>
    <t>WC 587</t>
  </si>
  <si>
    <t>Tenn.</t>
  </si>
  <si>
    <t>EC 254 TENN. MTR. 011076</t>
  </si>
  <si>
    <t>Estimated PVR Factor</t>
  </si>
  <si>
    <t>EI 215/208 TENN MTR. 011085</t>
  </si>
  <si>
    <t>EI 294 TENN MTR 011567 - BT OPERATING</t>
  </si>
  <si>
    <t>EI 315-329 TENN MTR. 011769</t>
  </si>
  <si>
    <t>EI 316 SALES TENN MTR. 011846</t>
  </si>
  <si>
    <t>EI 365 TENN. MTR. 011220</t>
  </si>
  <si>
    <t>SABINE 13/ WC 91 TENNMTR 011455</t>
  </si>
  <si>
    <t>SMI 265 TENN. MTR. 011479</t>
  </si>
  <si>
    <t>SS 154 TENN MTR. 010932</t>
  </si>
  <si>
    <t>SS 198H TENN MTR. 011180</t>
  </si>
  <si>
    <t>SS 198J TENN. MTR. 011802</t>
  </si>
  <si>
    <t>WC 45 TENN MTR. 010578</t>
  </si>
  <si>
    <t>WC BLK 53 S/2 - ZILKHA</t>
  </si>
  <si>
    <t>Transco</t>
  </si>
  <si>
    <t>HI 140</t>
  </si>
  <si>
    <t>Will not process in June.  Revised Volume</t>
  </si>
  <si>
    <t>SMI 48</t>
  </si>
  <si>
    <t>AGUA DULCE - UPRC PLANT</t>
  </si>
  <si>
    <t>BAXTERVILLE - SLN 2848</t>
  </si>
  <si>
    <t>BRAYTON, NORTH</t>
  </si>
  <si>
    <t>BURNELL - NPU SLN 2136</t>
  </si>
  <si>
    <t>CARTHAGE - KYLE UT - EXXON</t>
  </si>
  <si>
    <t>Final Volume - Revised 5/26/00</t>
  </si>
  <si>
    <t>CARTHAGE - RUBY DODD - LACY</t>
  </si>
  <si>
    <t>Final Volume</t>
  </si>
  <si>
    <t>Reliant</t>
  </si>
  <si>
    <t>CASPIANA C/P - MTR. #426005</t>
  </si>
  <si>
    <t>COMITAS C/P</t>
  </si>
  <si>
    <t>COMITAS, SOUTH</t>
  </si>
  <si>
    <t>DAVIS, SO. (BRUNI 1L) TEJAS</t>
  </si>
  <si>
    <t>DEEP LAKE</t>
  </si>
  <si>
    <t>ELMGROVE - PLANTATION 1</t>
  </si>
  <si>
    <t>ELMGROVE - R.E. SMITH 1</t>
  </si>
  <si>
    <t>ELMGROVE - ELSTON 20-1</t>
  </si>
  <si>
    <t>ELMGROVE - HUTCHINSON 9 - 1</t>
  </si>
  <si>
    <t>GRETA - TOM O'CONNOR</t>
  </si>
  <si>
    <t>HALL PLT. (AVIATORS AREA)</t>
  </si>
  <si>
    <t>JENNINGS RANCH - PIN 446</t>
  </si>
  <si>
    <t>Tejas</t>
  </si>
  <si>
    <t>JENNINGS PLANT</t>
  </si>
  <si>
    <t>MCFADDIN, E. CP</t>
  </si>
  <si>
    <t>TETCO</t>
  </si>
  <si>
    <t>PETTUS-RAY 91-TX EAST 72175</t>
  </si>
  <si>
    <t>QUARANTINE BAY</t>
  </si>
  <si>
    <t>REFUGIO-FOX (TENN. 012242)</t>
  </si>
  <si>
    <t>SANDTRAP C/P - LONE STAR</t>
  </si>
  <si>
    <t>SLIGO, SOUTH SLN 9755</t>
  </si>
  <si>
    <t>TEJAS PLANT</t>
  </si>
  <si>
    <t>TINSLEY FIELD - TETCO</t>
  </si>
  <si>
    <t>GARZA PLANT</t>
  </si>
  <si>
    <t>At Garza plant rather than Trevino Plant</t>
  </si>
  <si>
    <t>VOLPE FIELD CP</t>
  </si>
  <si>
    <t>VOLPE, SE</t>
  </si>
  <si>
    <t>WASKOM - JETER #2</t>
  </si>
  <si>
    <t>Rolled volume into Waskom CP</t>
  </si>
  <si>
    <t>WASCOM CP</t>
  </si>
  <si>
    <t>WC 165 (291) ANR</t>
  </si>
  <si>
    <t>PATTERSON (Tennessee Meter)</t>
  </si>
  <si>
    <t>Gas will flow into Tenn. Meter #011720-1</t>
  </si>
  <si>
    <t>ANR</t>
  </si>
  <si>
    <t>REDFISH POINT CP</t>
  </si>
  <si>
    <t>HAYNES 17,18 CP</t>
  </si>
  <si>
    <t>HAYNES PLANT</t>
  </si>
  <si>
    <t>SLIGO, NORTH</t>
  </si>
  <si>
    <t>CARTHAGE - AMERICAN CENTRAL</t>
  </si>
  <si>
    <t>Estimated volume (Gross # includes 1500/d makeup to Duke)</t>
  </si>
  <si>
    <t>CARTHAGE - KOCH</t>
  </si>
  <si>
    <t>VIRGINIA</t>
  </si>
  <si>
    <t>Adjusted Processing loss and Revised Volume</t>
  </si>
  <si>
    <t>Revised PVR Factor and Excess 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</si>
</sst>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Alignment="1">
      <alignment horizontal="centerContinuous"/>
    </xf>
    <xf numFmtId="0" fontId="1" fillId="0" borderId="0" xfId="0" applyFont="1" applyAlignment="1">
      <alignment horizontal="centerContinuous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14" fontId="1" fillId="0" borderId="0" xfId="0" applyNumberFormat="1" applyFont="1" applyAlignment="1">
      <alignment horizontal="center"/>
    </xf>
    <xf numFmtId="2" fontId="0" fillId="0" borderId="0" xfId="0" applyNumberFormat="1"/>
    <xf numFmtId="0" fontId="2" fillId="0" borderId="0" xfId="0" applyFont="1"/>
    <xf numFmtId="14" fontId="0" fillId="0" borderId="0" xfId="0" applyNumberFormat="1"/>
    <xf numFmtId="1" fontId="0" fillId="0" borderId="0" xfId="0" applyNumberFormat="1"/>
    <xf numFmtId="0" fontId="0" fillId="2" borderId="0" xfId="0" applyFill="1"/>
    <xf numFmtId="0" fontId="0" fillId="0" borderId="0" xfId="0" applyFill="1"/>
    <xf numFmtId="1" fontId="0" fillId="0" borderId="0" xfId="0" applyNumberFormat="1" applyFill="1"/>
    <xf numFmtId="2" fontId="0" fillId="0" borderId="0" xfId="0" applyNumberFormat="1" applyFill="1"/>
    <xf numFmtId="0" fontId="2" fillId="0" borderId="0" xfId="0" applyFont="1" applyFill="1"/>
    <xf numFmtId="0" fontId="1" fillId="3" borderId="0" xfId="0" applyFont="1" applyFill="1"/>
    <xf numFmtId="1" fontId="1" fillId="3" borderId="0" xfId="0" applyNumberFormat="1" applyFont="1" applyFill="1"/>
    <xf numFmtId="2" fontId="1" fillId="3" borderId="0" xfId="0" applyNumberFormat="1" applyFont="1" applyFill="1"/>
    <xf numFmtId="0" fontId="0" fillId="4" borderId="0" xfId="0" applyFill="1"/>
    <xf numFmtId="0" fontId="0" fillId="5" borderId="0" xfId="0" applyFill="1"/>
    <xf numFmtId="0" fontId="2" fillId="6" borderId="0" xfId="0" applyFont="1" applyFill="1"/>
    <xf numFmtId="0" fontId="1" fillId="0" borderId="0" xfId="0" applyFont="1" applyFill="1"/>
    <xf numFmtId="0" fontId="0" fillId="6" borderId="0" xfId="0" applyFill="1"/>
    <xf numFmtId="164" fontId="1" fillId="3" borderId="0" xfId="0" applyNumberFormat="1" applyFont="1" applyFill="1"/>
    <xf numFmtId="0" fontId="0" fillId="7" borderId="0" xfId="0" applyFill="1"/>
    <xf numFmtId="1" fontId="2" fillId="0" borderId="0" xfId="0" applyNumberFormat="1" applyFont="1" applyFill="1"/>
    <xf numFmtId="1" fontId="0" fillId="4" borderId="0" xfId="0" applyNumberFormat="1" applyFill="1"/>
    <xf numFmtId="2" fontId="0" fillId="4" borderId="0" xfId="0" applyNumberFormat="1" applyFill="1"/>
    <xf numFmtId="1" fontId="2" fillId="4" borderId="0" xfId="0" applyNumberFormat="1" applyFont="1" applyFill="1"/>
    <xf numFmtId="0" fontId="2" fillId="7" borderId="0" xfId="0" applyFont="1" applyFill="1"/>
    <xf numFmtId="0" fontId="0" fillId="8" borderId="0" xfId="0" applyFill="1"/>
    <xf numFmtId="0" fontId="0" fillId="9" borderId="0" xfId="0" applyFill="1"/>
    <xf numFmtId="0" fontId="1" fillId="3" borderId="0" xfId="0" applyFont="1" applyFill="1" applyAlignment="1">
      <alignment horizontal="right"/>
    </xf>
    <xf numFmtId="0" fontId="0" fillId="0" borderId="2" xfId="0" applyFill="1" applyBorder="1"/>
    <xf numFmtId="2" fontId="0" fillId="0" borderId="2" xfId="0" applyNumberFormat="1" applyFill="1" applyBorder="1"/>
    <xf numFmtId="0" fontId="0" fillId="0" borderId="0" xfId="0" applyFill="1" applyAlignment="1">
      <alignment horizontal="right"/>
    </xf>
    <xf numFmtId="0" fontId="0" fillId="3" borderId="0" xfId="0" applyFill="1"/>
    <xf numFmtId="0" fontId="0" fillId="3" borderId="0" xfId="0" applyFill="1" applyAlignment="1">
      <alignment horizontal="right"/>
    </xf>
    <xf numFmtId="1" fontId="0" fillId="3" borderId="0" xfId="0" applyNumberFormat="1" applyFill="1"/>
    <xf numFmtId="2" fontId="0" fillId="3" borderId="0" xfId="0" applyNumberFormat="1" applyFill="1"/>
    <xf numFmtId="0" fontId="0" fillId="3" borderId="2" xfId="0" applyFill="1" applyBorder="1"/>
    <xf numFmtId="0" fontId="0" fillId="3" borderId="1" xfId="0" applyFill="1" applyBorder="1"/>
    <xf numFmtId="1" fontId="0" fillId="3" borderId="1" xfId="0" applyNumberFormat="1" applyFill="1" applyBorder="1"/>
    <xf numFmtId="2" fontId="0" fillId="3" borderId="1" xfId="0" applyNumberFormat="1" applyFill="1" applyBorder="1"/>
    <xf numFmtId="1" fontId="1" fillId="3" borderId="1" xfId="0" applyNumberFormat="1" applyFont="1" applyFill="1" applyBorder="1"/>
    <xf numFmtId="1" fontId="1" fillId="0" borderId="0" xfId="0" applyNumberFormat="1" applyFont="1" applyFill="1"/>
    <xf numFmtId="2" fontId="1" fillId="0" borderId="0" xfId="0" applyNumberFormat="1" applyFont="1" applyFill="1"/>
    <xf numFmtId="1" fontId="2" fillId="3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24"/>
  <sheetViews>
    <sheetView tabSelected="1" workbookViewId="0">
      <pane ySplit="8" topLeftCell="A13" activePane="bottomLeft" state="frozen"/>
      <selection pane="bottomLeft" activeCell="D22" sqref="D22"/>
    </sheetView>
  </sheetViews>
  <sheetFormatPr defaultRowHeight="12.75" x14ac:dyDescent="0.2"/>
  <cols>
    <col min="2" max="2" width="40.7109375" customWidth="1"/>
    <col min="3" max="11" width="15.7109375" customWidth="1"/>
    <col min="12" max="12" width="44.42578125" customWidth="1"/>
    <col min="13" max="27" width="15.7109375" customWidth="1"/>
  </cols>
  <sheetData>
    <row r="3" spans="1:12" x14ac:dyDescent="0.2">
      <c r="B3" s="1"/>
      <c r="C3" s="1"/>
      <c r="D3" s="1"/>
      <c r="E3" s="1"/>
      <c r="F3" s="1"/>
      <c r="G3" s="1"/>
      <c r="H3" s="1"/>
      <c r="I3" s="1"/>
      <c r="J3" s="1"/>
      <c r="K3" s="1"/>
    </row>
    <row r="4" spans="1:12" x14ac:dyDescent="0.2">
      <c r="B4" s="2" t="s">
        <v>0</v>
      </c>
      <c r="C4" s="1"/>
      <c r="D4" s="1"/>
      <c r="E4" s="1"/>
      <c r="F4" s="1"/>
      <c r="G4" s="1"/>
      <c r="H4" s="1"/>
      <c r="I4" s="1"/>
      <c r="J4" s="1"/>
      <c r="K4" s="1"/>
    </row>
    <row r="5" spans="1:12" x14ac:dyDescent="0.2">
      <c r="B5" s="2" t="s">
        <v>1</v>
      </c>
      <c r="C5" s="1"/>
      <c r="D5" s="1"/>
      <c r="E5" s="1"/>
      <c r="F5" s="1"/>
      <c r="G5" s="1"/>
      <c r="H5" s="1"/>
      <c r="I5" s="1"/>
      <c r="J5" s="1"/>
      <c r="K5" s="1"/>
    </row>
    <row r="7" spans="1:12" x14ac:dyDescent="0.2">
      <c r="B7" s="3"/>
      <c r="C7" s="3"/>
      <c r="D7" s="3"/>
      <c r="E7" s="3"/>
      <c r="F7" s="3"/>
      <c r="G7" s="3"/>
      <c r="H7" s="4"/>
      <c r="I7" s="3"/>
      <c r="J7" s="3"/>
      <c r="K7" s="4"/>
    </row>
    <row r="8" spans="1:12" ht="39" thickBot="1" x14ac:dyDescent="0.25">
      <c r="A8" s="5" t="s">
        <v>2</v>
      </c>
      <c r="B8" s="6" t="s">
        <v>3</v>
      </c>
      <c r="C8" s="7" t="s">
        <v>4</v>
      </c>
      <c r="D8" s="7" t="s">
        <v>5</v>
      </c>
      <c r="E8" s="7" t="s">
        <v>6</v>
      </c>
      <c r="F8" s="6" t="s">
        <v>7</v>
      </c>
      <c r="G8" s="6" t="s">
        <v>8</v>
      </c>
      <c r="H8" s="7" t="s">
        <v>9</v>
      </c>
      <c r="I8" s="6" t="s">
        <v>10</v>
      </c>
      <c r="J8" s="6" t="s">
        <v>11</v>
      </c>
      <c r="K8" s="7" t="s">
        <v>12</v>
      </c>
      <c r="L8" s="6" t="s">
        <v>13</v>
      </c>
    </row>
    <row r="9" spans="1:12" x14ac:dyDescent="0.2">
      <c r="C9" s="8">
        <v>36678</v>
      </c>
      <c r="D9" s="8"/>
      <c r="E9" s="8"/>
      <c r="I9" s="9"/>
      <c r="L9" s="10"/>
    </row>
    <row r="10" spans="1:12" x14ac:dyDescent="0.2">
      <c r="C10" s="11"/>
      <c r="D10" s="11"/>
      <c r="E10" s="11"/>
      <c r="G10" s="12"/>
      <c r="I10" s="9"/>
      <c r="L10" s="10"/>
    </row>
    <row r="11" spans="1:12" s="14" customFormat="1" x14ac:dyDescent="0.2">
      <c r="A11" s="13" t="s">
        <v>14</v>
      </c>
      <c r="B11" s="14" t="s">
        <v>15</v>
      </c>
      <c r="C11" s="14">
        <v>148</v>
      </c>
      <c r="E11" s="14">
        <f t="shared" ref="E11:E42" si="0" xml:space="preserve"> SUM(C11*D11)</f>
        <v>0</v>
      </c>
      <c r="G11" s="15">
        <f t="shared" ref="G11:G42" si="1" xml:space="preserve"> SUM(C11-E11)*F11</f>
        <v>0</v>
      </c>
      <c r="H11" s="15">
        <f t="shared" ref="H11:H42" si="2" xml:space="preserve"> SUM(C11-E11-G11)</f>
        <v>148</v>
      </c>
      <c r="I11" s="16">
        <v>0</v>
      </c>
      <c r="J11" s="15">
        <f t="shared" ref="J11:J53" si="3" xml:space="preserve"> SUM(H11*I11)</f>
        <v>0</v>
      </c>
      <c r="K11" s="15">
        <f t="shared" ref="K11:K53" si="4" xml:space="preserve"> SUM(H11-J11)</f>
        <v>148</v>
      </c>
      <c r="L11" s="17"/>
    </row>
    <row r="12" spans="1:12" s="14" customFormat="1" x14ac:dyDescent="0.2">
      <c r="A12" s="13" t="s">
        <v>14</v>
      </c>
      <c r="B12" s="18" t="s">
        <v>16</v>
      </c>
      <c r="C12" s="18">
        <v>180</v>
      </c>
      <c r="D12" s="18"/>
      <c r="E12" s="18">
        <f t="shared" si="0"/>
        <v>0</v>
      </c>
      <c r="F12" s="18"/>
      <c r="G12" s="19">
        <f t="shared" si="1"/>
        <v>0</v>
      </c>
      <c r="H12" s="19">
        <f t="shared" si="2"/>
        <v>180</v>
      </c>
      <c r="I12" s="20">
        <v>0</v>
      </c>
      <c r="J12" s="19">
        <f t="shared" si="3"/>
        <v>0</v>
      </c>
      <c r="K12" s="19">
        <f t="shared" si="4"/>
        <v>180</v>
      </c>
      <c r="L12" s="18" t="s">
        <v>17</v>
      </c>
    </row>
    <row r="13" spans="1:12" s="14" customFormat="1" x14ac:dyDescent="0.2">
      <c r="A13" s="21" t="s">
        <v>18</v>
      </c>
      <c r="B13" s="18" t="s">
        <v>19</v>
      </c>
      <c r="C13" s="18">
        <v>11281</v>
      </c>
      <c r="D13" s="18">
        <v>0.02</v>
      </c>
      <c r="E13" s="18">
        <f t="shared" si="0"/>
        <v>225.62</v>
      </c>
      <c r="F13" s="18">
        <v>0.21249999999999999</v>
      </c>
      <c r="G13" s="19">
        <f t="shared" si="1"/>
        <v>2349.2682499999996</v>
      </c>
      <c r="H13" s="19">
        <f t="shared" si="2"/>
        <v>8706.11175</v>
      </c>
      <c r="I13" s="20">
        <v>0.51639999999999997</v>
      </c>
      <c r="J13" s="19">
        <v>4644.8409615552</v>
      </c>
      <c r="K13" s="19">
        <f t="shared" si="4"/>
        <v>4061.2707884448</v>
      </c>
      <c r="L13" s="18" t="s">
        <v>122</v>
      </c>
    </row>
    <row r="14" spans="1:12" s="14" customFormat="1" x14ac:dyDescent="0.2">
      <c r="A14" s="22" t="s">
        <v>20</v>
      </c>
      <c r="B14" s="14" t="s">
        <v>21</v>
      </c>
      <c r="C14" s="14">
        <v>1162</v>
      </c>
      <c r="E14" s="14">
        <f t="shared" si="0"/>
        <v>0</v>
      </c>
      <c r="G14" s="15">
        <f t="shared" si="1"/>
        <v>0</v>
      </c>
      <c r="H14" s="15">
        <f t="shared" si="2"/>
        <v>1162</v>
      </c>
      <c r="I14" s="16">
        <v>0.8</v>
      </c>
      <c r="J14" s="15">
        <f t="shared" si="3"/>
        <v>929.6</v>
      </c>
      <c r="K14" s="15">
        <f t="shared" si="4"/>
        <v>232.39999999999998</v>
      </c>
      <c r="L14" s="17"/>
    </row>
    <row r="15" spans="1:12" s="14" customFormat="1" x14ac:dyDescent="0.2">
      <c r="A15" s="22" t="s">
        <v>20</v>
      </c>
      <c r="B15" s="14" t="s">
        <v>22</v>
      </c>
      <c r="C15" s="14">
        <v>5156</v>
      </c>
      <c r="E15" s="14">
        <f t="shared" si="0"/>
        <v>0</v>
      </c>
      <c r="G15" s="15">
        <f t="shared" si="1"/>
        <v>0</v>
      </c>
      <c r="H15" s="15">
        <f t="shared" si="2"/>
        <v>5156</v>
      </c>
      <c r="I15" s="16">
        <v>0.9</v>
      </c>
      <c r="J15" s="15">
        <f t="shared" si="3"/>
        <v>4640.4000000000005</v>
      </c>
      <c r="K15" s="15">
        <f t="shared" si="4"/>
        <v>515.59999999999945</v>
      </c>
      <c r="L15" s="17"/>
    </row>
    <row r="16" spans="1:12" s="14" customFormat="1" x14ac:dyDescent="0.2">
      <c r="A16" s="22" t="s">
        <v>20</v>
      </c>
      <c r="B16" s="14" t="s">
        <v>23</v>
      </c>
      <c r="C16" s="14">
        <v>6612</v>
      </c>
      <c r="E16" s="14">
        <f t="shared" si="0"/>
        <v>0</v>
      </c>
      <c r="G16" s="15">
        <f t="shared" si="1"/>
        <v>0</v>
      </c>
      <c r="H16" s="15">
        <f t="shared" si="2"/>
        <v>6612</v>
      </c>
      <c r="I16" s="16">
        <v>0.6</v>
      </c>
      <c r="J16" s="15">
        <f t="shared" si="3"/>
        <v>3967.2</v>
      </c>
      <c r="K16" s="15">
        <f t="shared" si="4"/>
        <v>2644.8</v>
      </c>
      <c r="L16" s="17"/>
    </row>
    <row r="17" spans="1:12" s="14" customFormat="1" x14ac:dyDescent="0.2">
      <c r="A17" s="22" t="s">
        <v>20</v>
      </c>
      <c r="B17" s="14" t="s">
        <v>24</v>
      </c>
      <c r="C17" s="14">
        <v>5455</v>
      </c>
      <c r="E17" s="14">
        <f t="shared" si="0"/>
        <v>0</v>
      </c>
      <c r="G17" s="15">
        <f t="shared" si="1"/>
        <v>0</v>
      </c>
      <c r="H17" s="15">
        <f t="shared" si="2"/>
        <v>5455</v>
      </c>
      <c r="I17" s="16">
        <v>0.5</v>
      </c>
      <c r="J17" s="15">
        <f t="shared" si="3"/>
        <v>2727.5</v>
      </c>
      <c r="K17" s="15">
        <f t="shared" si="4"/>
        <v>2727.5</v>
      </c>
      <c r="L17" s="17"/>
    </row>
    <row r="18" spans="1:12" s="14" customFormat="1" x14ac:dyDescent="0.2">
      <c r="A18" s="22" t="s">
        <v>20</v>
      </c>
      <c r="B18" s="14" t="s">
        <v>25</v>
      </c>
      <c r="C18" s="14">
        <v>2603</v>
      </c>
      <c r="E18" s="14">
        <f t="shared" si="0"/>
        <v>0</v>
      </c>
      <c r="G18" s="15">
        <f t="shared" si="1"/>
        <v>0</v>
      </c>
      <c r="H18" s="15">
        <f t="shared" si="2"/>
        <v>2603</v>
      </c>
      <c r="I18" s="16">
        <v>0</v>
      </c>
      <c r="J18" s="15">
        <f t="shared" si="3"/>
        <v>0</v>
      </c>
      <c r="K18" s="15">
        <f t="shared" si="4"/>
        <v>2603</v>
      </c>
      <c r="L18" s="17"/>
    </row>
    <row r="19" spans="1:12" s="24" customFormat="1" x14ac:dyDescent="0.2">
      <c r="A19" s="23" t="s">
        <v>26</v>
      </c>
      <c r="B19" s="18" t="s">
        <v>27</v>
      </c>
      <c r="C19" s="18">
        <v>2908</v>
      </c>
      <c r="D19" s="18"/>
      <c r="E19" s="18">
        <f t="shared" si="0"/>
        <v>0</v>
      </c>
      <c r="F19" s="18">
        <v>0</v>
      </c>
      <c r="G19" s="19">
        <f t="shared" si="1"/>
        <v>0</v>
      </c>
      <c r="H19" s="19">
        <f t="shared" si="2"/>
        <v>2908</v>
      </c>
      <c r="I19" s="20">
        <v>0.9</v>
      </c>
      <c r="J19" s="19">
        <v>2617.1999999999998</v>
      </c>
      <c r="K19" s="19">
        <f t="shared" si="4"/>
        <v>290.80000000000018</v>
      </c>
      <c r="L19" s="18"/>
    </row>
    <row r="20" spans="1:12" s="14" customFormat="1" x14ac:dyDescent="0.2">
      <c r="A20" s="25" t="s">
        <v>26</v>
      </c>
      <c r="B20" s="18" t="s">
        <v>28</v>
      </c>
      <c r="C20" s="18">
        <v>2955</v>
      </c>
      <c r="D20" s="18"/>
      <c r="E20" s="18">
        <f t="shared" si="0"/>
        <v>0</v>
      </c>
      <c r="F20" s="18">
        <v>0</v>
      </c>
      <c r="G20" s="19">
        <f t="shared" si="1"/>
        <v>0</v>
      </c>
      <c r="H20" s="19">
        <f t="shared" si="2"/>
        <v>2955</v>
      </c>
      <c r="I20" s="20">
        <v>0.9</v>
      </c>
      <c r="J20" s="19">
        <v>2659.5</v>
      </c>
      <c r="K20" s="19">
        <f t="shared" si="4"/>
        <v>295.5</v>
      </c>
      <c r="L20" s="18"/>
    </row>
    <row r="21" spans="1:12" s="14" customFormat="1" x14ac:dyDescent="0.2">
      <c r="A21" s="25" t="s">
        <v>26</v>
      </c>
      <c r="B21" s="18" t="s">
        <v>29</v>
      </c>
      <c r="C21" s="18">
        <v>4100</v>
      </c>
      <c r="D21" s="18"/>
      <c r="E21" s="18">
        <f t="shared" si="0"/>
        <v>0</v>
      </c>
      <c r="F21" s="19">
        <v>0.13919999999999999</v>
      </c>
      <c r="G21" s="19">
        <f t="shared" si="1"/>
        <v>570.71999999999991</v>
      </c>
      <c r="H21" s="19">
        <f t="shared" si="2"/>
        <v>3529.28</v>
      </c>
      <c r="I21" s="20">
        <v>0.8</v>
      </c>
      <c r="J21" s="19">
        <v>3280</v>
      </c>
      <c r="K21" s="19">
        <f t="shared" si="4"/>
        <v>249.2800000000002</v>
      </c>
      <c r="L21" s="18" t="s">
        <v>122</v>
      </c>
    </row>
    <row r="22" spans="1:12" s="14" customFormat="1" x14ac:dyDescent="0.2">
      <c r="A22" s="25" t="s">
        <v>26</v>
      </c>
      <c r="B22" s="18" t="s">
        <v>30</v>
      </c>
      <c r="C22" s="18">
        <v>2703</v>
      </c>
      <c r="D22" s="18"/>
      <c r="E22" s="18">
        <f t="shared" si="0"/>
        <v>0</v>
      </c>
      <c r="F22" s="18">
        <v>0</v>
      </c>
      <c r="G22" s="19">
        <f t="shared" si="1"/>
        <v>0</v>
      </c>
      <c r="H22" s="19">
        <f t="shared" si="2"/>
        <v>2703</v>
      </c>
      <c r="I22" s="20">
        <v>0</v>
      </c>
      <c r="J22" s="19">
        <v>0</v>
      </c>
      <c r="K22" s="19">
        <f t="shared" si="4"/>
        <v>2703</v>
      </c>
      <c r="L22" s="18"/>
    </row>
    <row r="23" spans="1:12" s="14" customFormat="1" x14ac:dyDescent="0.2">
      <c r="A23" s="25" t="s">
        <v>26</v>
      </c>
      <c r="B23" s="18" t="s">
        <v>31</v>
      </c>
      <c r="C23" s="18">
        <v>2316</v>
      </c>
      <c r="D23" s="18"/>
      <c r="E23" s="18">
        <f t="shared" si="0"/>
        <v>0</v>
      </c>
      <c r="F23" s="18">
        <v>0.16339999999999999</v>
      </c>
      <c r="G23" s="19">
        <f t="shared" si="1"/>
        <v>378.43439999999998</v>
      </c>
      <c r="H23" s="19">
        <f t="shared" si="2"/>
        <v>1937.5655999999999</v>
      </c>
      <c r="I23" s="20">
        <v>0.8</v>
      </c>
      <c r="J23" s="19">
        <v>1587.29376</v>
      </c>
      <c r="K23" s="19">
        <f t="shared" si="4"/>
        <v>350.27183999999988</v>
      </c>
      <c r="L23" s="18" t="s">
        <v>122</v>
      </c>
    </row>
    <row r="24" spans="1:12" s="14" customFormat="1" x14ac:dyDescent="0.2">
      <c r="A24" s="25" t="s">
        <v>26</v>
      </c>
      <c r="B24" s="18" t="s">
        <v>32</v>
      </c>
      <c r="C24" s="18">
        <v>623</v>
      </c>
      <c r="D24" s="18"/>
      <c r="E24" s="18">
        <f t="shared" si="0"/>
        <v>0</v>
      </c>
      <c r="F24" s="18">
        <v>0.31040000000000001</v>
      </c>
      <c r="G24" s="19">
        <f t="shared" si="1"/>
        <v>193.3792</v>
      </c>
      <c r="H24" s="19">
        <f t="shared" si="2"/>
        <v>429.62080000000003</v>
      </c>
      <c r="I24" s="20">
        <v>0.8</v>
      </c>
      <c r="J24" s="19">
        <v>362.68568000000005</v>
      </c>
      <c r="K24" s="19">
        <f t="shared" si="4"/>
        <v>66.935119999999984</v>
      </c>
      <c r="L24" s="18" t="s">
        <v>122</v>
      </c>
    </row>
    <row r="25" spans="1:12" s="14" customFormat="1" x14ac:dyDescent="0.2">
      <c r="A25" s="25" t="s">
        <v>26</v>
      </c>
      <c r="B25" s="18" t="s">
        <v>33</v>
      </c>
      <c r="C25" s="18">
        <v>2435</v>
      </c>
      <c r="D25" s="18"/>
      <c r="E25" s="18">
        <f t="shared" si="0"/>
        <v>0</v>
      </c>
      <c r="F25" s="18">
        <v>0.2555</v>
      </c>
      <c r="G25" s="19">
        <f t="shared" si="1"/>
        <v>622.14250000000004</v>
      </c>
      <c r="H25" s="19">
        <f t="shared" si="2"/>
        <v>1812.8575000000001</v>
      </c>
      <c r="I25" s="20">
        <v>0.7</v>
      </c>
      <c r="J25" s="19">
        <v>1322.5215499999999</v>
      </c>
      <c r="K25" s="19">
        <f t="shared" si="4"/>
        <v>490.33595000000014</v>
      </c>
      <c r="L25" s="18" t="s">
        <v>122</v>
      </c>
    </row>
    <row r="26" spans="1:12" s="14" customFormat="1" x14ac:dyDescent="0.2">
      <c r="A26" s="25" t="s">
        <v>26</v>
      </c>
      <c r="B26" s="18" t="s">
        <v>34</v>
      </c>
      <c r="C26" s="18">
        <v>4084</v>
      </c>
      <c r="D26" s="18"/>
      <c r="E26" s="18">
        <f t="shared" si="0"/>
        <v>0</v>
      </c>
      <c r="F26" s="18">
        <v>0.12189999999999999</v>
      </c>
      <c r="G26" s="19">
        <f t="shared" si="1"/>
        <v>497.83959999999996</v>
      </c>
      <c r="H26" s="19">
        <f t="shared" si="2"/>
        <v>3586.1604000000002</v>
      </c>
      <c r="I26" s="20">
        <v>0.8</v>
      </c>
      <c r="J26" s="19">
        <v>2917.9363200000003</v>
      </c>
      <c r="K26" s="19">
        <f t="shared" si="4"/>
        <v>668.22407999999996</v>
      </c>
      <c r="L26" s="18" t="s">
        <v>122</v>
      </c>
    </row>
    <row r="27" spans="1:12" s="14" customFormat="1" x14ac:dyDescent="0.2">
      <c r="A27" s="25" t="s">
        <v>26</v>
      </c>
      <c r="B27" s="18" t="s">
        <v>35</v>
      </c>
      <c r="C27" s="18">
        <v>67</v>
      </c>
      <c r="D27" s="18"/>
      <c r="E27" s="18">
        <f t="shared" si="0"/>
        <v>0</v>
      </c>
      <c r="F27" s="18">
        <v>0.152</v>
      </c>
      <c r="G27" s="19">
        <f t="shared" si="1"/>
        <v>10.183999999999999</v>
      </c>
      <c r="H27" s="19">
        <f t="shared" si="2"/>
        <v>56.816000000000003</v>
      </c>
      <c r="I27" s="20">
        <v>0</v>
      </c>
      <c r="J27" s="19">
        <v>0</v>
      </c>
      <c r="K27" s="19">
        <f t="shared" si="4"/>
        <v>56.816000000000003</v>
      </c>
      <c r="L27" s="18" t="s">
        <v>122</v>
      </c>
    </row>
    <row r="28" spans="1:12" s="14" customFormat="1" x14ac:dyDescent="0.2">
      <c r="A28" s="25" t="s">
        <v>26</v>
      </c>
      <c r="B28" s="18" t="s">
        <v>36</v>
      </c>
      <c r="C28" s="18">
        <v>57834</v>
      </c>
      <c r="D28" s="18"/>
      <c r="E28" s="18">
        <f t="shared" si="0"/>
        <v>0</v>
      </c>
      <c r="F28" s="26">
        <v>0.1162</v>
      </c>
      <c r="G28" s="19">
        <f t="shared" si="1"/>
        <v>6720.3108000000002</v>
      </c>
      <c r="H28" s="19">
        <f t="shared" si="2"/>
        <v>51113.689200000001</v>
      </c>
      <c r="I28" s="20">
        <v>0.8</v>
      </c>
      <c r="J28" s="19">
        <v>41552.572320000007</v>
      </c>
      <c r="K28" s="19">
        <f t="shared" si="4"/>
        <v>9561.1168799999941</v>
      </c>
      <c r="L28" s="18" t="s">
        <v>122</v>
      </c>
    </row>
    <row r="29" spans="1:12" s="14" customFormat="1" x14ac:dyDescent="0.2">
      <c r="A29" s="25" t="s">
        <v>26</v>
      </c>
      <c r="B29" s="18" t="s">
        <v>37</v>
      </c>
      <c r="C29" s="18">
        <v>1</v>
      </c>
      <c r="D29" s="18"/>
      <c r="E29" s="18">
        <f t="shared" si="0"/>
        <v>0</v>
      </c>
      <c r="F29" s="18">
        <v>0.1663</v>
      </c>
      <c r="G29" s="19">
        <f t="shared" si="1"/>
        <v>0.1663</v>
      </c>
      <c r="H29" s="19">
        <f t="shared" si="2"/>
        <v>0.8337</v>
      </c>
      <c r="I29" s="20">
        <v>0</v>
      </c>
      <c r="J29" s="19">
        <v>0</v>
      </c>
      <c r="K29" s="19">
        <f t="shared" si="4"/>
        <v>0.8337</v>
      </c>
      <c r="L29" s="18" t="s">
        <v>122</v>
      </c>
    </row>
    <row r="30" spans="1:12" s="14" customFormat="1" x14ac:dyDescent="0.2">
      <c r="A30" s="25" t="s">
        <v>26</v>
      </c>
      <c r="B30" s="18" t="s">
        <v>38</v>
      </c>
      <c r="C30" s="18">
        <v>1745</v>
      </c>
      <c r="D30" s="18"/>
      <c r="E30" s="18">
        <f t="shared" si="0"/>
        <v>0</v>
      </c>
      <c r="F30" s="18">
        <v>0.17630000000000001</v>
      </c>
      <c r="G30" s="19">
        <f t="shared" si="1"/>
        <v>307.64350000000002</v>
      </c>
      <c r="H30" s="19">
        <f t="shared" si="2"/>
        <v>1437.3564999999999</v>
      </c>
      <c r="I30" s="20">
        <v>0.8</v>
      </c>
      <c r="J30" s="19">
        <v>1155.6088</v>
      </c>
      <c r="K30" s="19">
        <f t="shared" si="4"/>
        <v>281.7476999999999</v>
      </c>
      <c r="L30" s="18" t="s">
        <v>122</v>
      </c>
    </row>
    <row r="31" spans="1:12" s="24" customFormat="1" x14ac:dyDescent="0.2">
      <c r="A31" s="23" t="s">
        <v>26</v>
      </c>
      <c r="B31" s="18" t="s">
        <v>39</v>
      </c>
      <c r="C31" s="18">
        <v>856</v>
      </c>
      <c r="D31" s="18"/>
      <c r="E31" s="18">
        <f t="shared" si="0"/>
        <v>0</v>
      </c>
      <c r="F31" s="18">
        <v>2.6700000000000002E-2</v>
      </c>
      <c r="G31" s="19">
        <f t="shared" si="1"/>
        <v>22.8552</v>
      </c>
      <c r="H31" s="19">
        <f t="shared" si="2"/>
        <v>833.14480000000003</v>
      </c>
      <c r="I31" s="20">
        <v>0</v>
      </c>
      <c r="J31" s="19">
        <v>0</v>
      </c>
      <c r="K31" s="19">
        <f t="shared" si="4"/>
        <v>833.14480000000003</v>
      </c>
      <c r="L31" s="18" t="s">
        <v>122</v>
      </c>
    </row>
    <row r="32" spans="1:12" s="14" customFormat="1" x14ac:dyDescent="0.2">
      <c r="A32" s="25" t="s">
        <v>26</v>
      </c>
      <c r="B32" s="18" t="s">
        <v>40</v>
      </c>
      <c r="C32" s="18">
        <v>28517</v>
      </c>
      <c r="D32" s="18"/>
      <c r="E32" s="18">
        <f t="shared" si="0"/>
        <v>0</v>
      </c>
      <c r="F32" s="18">
        <v>0.1925</v>
      </c>
      <c r="G32" s="19">
        <f t="shared" si="1"/>
        <v>5489.5225</v>
      </c>
      <c r="H32" s="19">
        <f t="shared" si="2"/>
        <v>23027.477500000001</v>
      </c>
      <c r="I32" s="20">
        <v>0.85</v>
      </c>
      <c r="J32" s="19">
        <v>20145.406895</v>
      </c>
      <c r="K32" s="19">
        <f t="shared" si="4"/>
        <v>2882.0706050000008</v>
      </c>
      <c r="L32" s="18" t="s">
        <v>122</v>
      </c>
    </row>
    <row r="33" spans="1:12" s="14" customFormat="1" x14ac:dyDescent="0.2">
      <c r="A33" s="27" t="s">
        <v>41</v>
      </c>
      <c r="B33" s="39" t="s">
        <v>42</v>
      </c>
      <c r="C33" s="39">
        <v>3790</v>
      </c>
      <c r="D33" s="39"/>
      <c r="E33" s="39">
        <f t="shared" si="0"/>
        <v>0</v>
      </c>
      <c r="F33" s="39"/>
      <c r="G33" s="41">
        <f t="shared" si="1"/>
        <v>0</v>
      </c>
      <c r="H33" s="41">
        <f t="shared" si="2"/>
        <v>3790</v>
      </c>
      <c r="I33" s="42">
        <v>0.75</v>
      </c>
      <c r="J33" s="41">
        <f t="shared" si="3"/>
        <v>2842.5</v>
      </c>
      <c r="K33" s="41">
        <f t="shared" si="4"/>
        <v>947.5</v>
      </c>
      <c r="L33" s="50"/>
    </row>
    <row r="34" spans="1:12" s="14" customFormat="1" x14ac:dyDescent="0.2">
      <c r="A34" s="27" t="s">
        <v>41</v>
      </c>
      <c r="B34" s="21" t="s">
        <v>43</v>
      </c>
      <c r="C34" s="21">
        <v>7040</v>
      </c>
      <c r="D34" s="21"/>
      <c r="E34" s="21">
        <f t="shared" si="0"/>
        <v>0</v>
      </c>
      <c r="F34" s="21"/>
      <c r="G34" s="29">
        <f t="shared" si="1"/>
        <v>0</v>
      </c>
      <c r="H34" s="29">
        <f t="shared" si="2"/>
        <v>7040</v>
      </c>
      <c r="I34" s="30">
        <v>0</v>
      </c>
      <c r="J34" s="29">
        <f t="shared" si="3"/>
        <v>0</v>
      </c>
      <c r="K34" s="29">
        <f t="shared" si="4"/>
        <v>7040</v>
      </c>
      <c r="L34" s="31"/>
    </row>
    <row r="35" spans="1:12" s="14" customFormat="1" x14ac:dyDescent="0.2">
      <c r="A35" s="27" t="s">
        <v>41</v>
      </c>
      <c r="B35" s="14" t="s">
        <v>44</v>
      </c>
      <c r="C35" s="14">
        <v>23258</v>
      </c>
      <c r="E35" s="14">
        <f t="shared" si="0"/>
        <v>0</v>
      </c>
      <c r="G35" s="15">
        <f t="shared" si="1"/>
        <v>0</v>
      </c>
      <c r="H35" s="15">
        <f t="shared" si="2"/>
        <v>23258</v>
      </c>
      <c r="I35" s="16">
        <v>0.8</v>
      </c>
      <c r="J35" s="15">
        <f t="shared" si="3"/>
        <v>18606.400000000001</v>
      </c>
      <c r="K35" s="15">
        <f t="shared" si="4"/>
        <v>4651.5999999999985</v>
      </c>
      <c r="L35" s="17"/>
    </row>
    <row r="36" spans="1:12" s="24" customFormat="1" x14ac:dyDescent="0.2">
      <c r="A36" s="32" t="s">
        <v>41</v>
      </c>
      <c r="B36" s="18" t="s">
        <v>45</v>
      </c>
      <c r="C36" s="18">
        <v>16000</v>
      </c>
      <c r="D36" s="18"/>
      <c r="E36" s="18">
        <f t="shared" si="0"/>
        <v>0</v>
      </c>
      <c r="F36" s="18"/>
      <c r="G36" s="19">
        <f t="shared" si="1"/>
        <v>0</v>
      </c>
      <c r="H36" s="19">
        <f t="shared" si="2"/>
        <v>16000</v>
      </c>
      <c r="I36" s="20">
        <v>0.8</v>
      </c>
      <c r="J36" s="19">
        <f t="shared" si="3"/>
        <v>12800</v>
      </c>
      <c r="K36" s="19">
        <f t="shared" si="4"/>
        <v>3200</v>
      </c>
      <c r="L36" s="18" t="s">
        <v>46</v>
      </c>
    </row>
    <row r="37" spans="1:12" s="14" customFormat="1" x14ac:dyDescent="0.2">
      <c r="A37" s="27" t="s">
        <v>41</v>
      </c>
      <c r="B37" s="14" t="s">
        <v>47</v>
      </c>
      <c r="C37" s="14">
        <v>10137</v>
      </c>
      <c r="E37" s="14">
        <f t="shared" si="0"/>
        <v>0</v>
      </c>
      <c r="G37" s="15">
        <f t="shared" si="1"/>
        <v>0</v>
      </c>
      <c r="H37" s="15">
        <f t="shared" si="2"/>
        <v>10137</v>
      </c>
      <c r="I37" s="16">
        <v>0.7</v>
      </c>
      <c r="J37" s="15">
        <f t="shared" si="3"/>
        <v>7095.9</v>
      </c>
      <c r="K37" s="15">
        <f t="shared" si="4"/>
        <v>3041.1000000000004</v>
      </c>
      <c r="L37" s="17"/>
    </row>
    <row r="38" spans="1:12" s="14" customFormat="1" x14ac:dyDescent="0.2">
      <c r="A38" s="27" t="s">
        <v>41</v>
      </c>
      <c r="B38" s="14" t="s">
        <v>48</v>
      </c>
      <c r="C38" s="14">
        <v>2751</v>
      </c>
      <c r="E38" s="14">
        <f t="shared" si="0"/>
        <v>0</v>
      </c>
      <c r="G38" s="15">
        <f t="shared" si="1"/>
        <v>0</v>
      </c>
      <c r="H38" s="15">
        <f t="shared" si="2"/>
        <v>2751</v>
      </c>
      <c r="I38" s="16">
        <v>0.8</v>
      </c>
      <c r="J38" s="15">
        <f t="shared" si="3"/>
        <v>2200.8000000000002</v>
      </c>
      <c r="K38" s="15">
        <f t="shared" si="4"/>
        <v>550.19999999999982</v>
      </c>
      <c r="L38" s="17"/>
    </row>
    <row r="39" spans="1:12" s="14" customFormat="1" x14ac:dyDescent="0.2">
      <c r="A39" s="27" t="s">
        <v>41</v>
      </c>
      <c r="B39" s="14" t="s">
        <v>49</v>
      </c>
      <c r="C39" s="14">
        <v>20281</v>
      </c>
      <c r="E39" s="14">
        <f t="shared" si="0"/>
        <v>0</v>
      </c>
      <c r="G39" s="15">
        <f t="shared" si="1"/>
        <v>0</v>
      </c>
      <c r="H39" s="15">
        <f t="shared" si="2"/>
        <v>20281</v>
      </c>
      <c r="I39" s="16">
        <v>0.9</v>
      </c>
      <c r="J39" s="15">
        <f t="shared" si="3"/>
        <v>18252.900000000001</v>
      </c>
      <c r="K39" s="15">
        <f t="shared" si="4"/>
        <v>2028.0999999999985</v>
      </c>
      <c r="L39" s="17"/>
    </row>
    <row r="40" spans="1:12" s="14" customFormat="1" x14ac:dyDescent="0.2">
      <c r="A40" s="27" t="s">
        <v>41</v>
      </c>
      <c r="B40" s="14" t="s">
        <v>50</v>
      </c>
      <c r="C40" s="14">
        <v>943</v>
      </c>
      <c r="E40" s="14">
        <f t="shared" si="0"/>
        <v>0</v>
      </c>
      <c r="G40" s="15">
        <f t="shared" si="1"/>
        <v>0</v>
      </c>
      <c r="H40" s="15">
        <f t="shared" si="2"/>
        <v>943</v>
      </c>
      <c r="I40" s="16">
        <v>0.6</v>
      </c>
      <c r="J40" s="15">
        <f t="shared" si="3"/>
        <v>565.79999999999995</v>
      </c>
      <c r="K40" s="15">
        <f t="shared" si="4"/>
        <v>377.20000000000005</v>
      </c>
      <c r="L40" s="17"/>
    </row>
    <row r="41" spans="1:12" s="14" customFormat="1" x14ac:dyDescent="0.2">
      <c r="A41" s="33" t="s">
        <v>51</v>
      </c>
      <c r="B41" s="14" t="s">
        <v>52</v>
      </c>
      <c r="C41" s="14">
        <v>2926</v>
      </c>
      <c r="E41" s="14">
        <f t="shared" si="0"/>
        <v>0</v>
      </c>
      <c r="F41" s="14">
        <v>3.9480000000000001E-2</v>
      </c>
      <c r="G41" s="15">
        <f t="shared" si="1"/>
        <v>115.51848</v>
      </c>
      <c r="H41" s="15">
        <f t="shared" si="2"/>
        <v>2810.4815199999998</v>
      </c>
      <c r="I41" s="16">
        <v>0.9</v>
      </c>
      <c r="J41" s="15">
        <f t="shared" si="3"/>
        <v>2529.433368</v>
      </c>
      <c r="K41" s="15">
        <f t="shared" si="4"/>
        <v>281.04815199999985</v>
      </c>
      <c r="L41" s="17" t="s">
        <v>53</v>
      </c>
    </row>
    <row r="42" spans="1:12" s="14" customFormat="1" x14ac:dyDescent="0.2">
      <c r="A42" s="33" t="s">
        <v>51</v>
      </c>
      <c r="B42" s="14" t="s">
        <v>54</v>
      </c>
      <c r="C42" s="14">
        <v>60</v>
      </c>
      <c r="E42" s="14">
        <f t="shared" si="0"/>
        <v>0</v>
      </c>
      <c r="F42" s="14">
        <v>0</v>
      </c>
      <c r="G42" s="15">
        <f t="shared" si="1"/>
        <v>0</v>
      </c>
      <c r="H42" s="15">
        <f t="shared" si="2"/>
        <v>60</v>
      </c>
      <c r="I42" s="16">
        <v>0.9</v>
      </c>
      <c r="J42" s="15">
        <f t="shared" si="3"/>
        <v>54</v>
      </c>
      <c r="K42" s="15">
        <f t="shared" si="4"/>
        <v>6</v>
      </c>
      <c r="L42" s="17"/>
    </row>
    <row r="43" spans="1:12" s="14" customFormat="1" x14ac:dyDescent="0.2">
      <c r="A43" s="33" t="s">
        <v>51</v>
      </c>
      <c r="B43" s="18" t="s">
        <v>55</v>
      </c>
      <c r="C43" s="18">
        <v>1</v>
      </c>
      <c r="D43" s="18"/>
      <c r="E43" s="18">
        <f t="shared" ref="E43:E74" si="5" xml:space="preserve"> SUM(C43*D43)</f>
        <v>0</v>
      </c>
      <c r="F43" s="18"/>
      <c r="G43" s="19">
        <f t="shared" ref="G43:G74" si="6" xml:space="preserve"> SUM(C43-E43)*F43</f>
        <v>0</v>
      </c>
      <c r="H43" s="19">
        <f t="shared" ref="H43:H74" si="7" xml:space="preserve"> SUM(C43-E43-G43)</f>
        <v>1</v>
      </c>
      <c r="I43" s="20">
        <v>0</v>
      </c>
      <c r="J43" s="19">
        <f t="shared" si="3"/>
        <v>0</v>
      </c>
      <c r="K43" s="19">
        <f t="shared" si="4"/>
        <v>1</v>
      </c>
      <c r="L43" s="18" t="s">
        <v>46</v>
      </c>
    </row>
    <row r="44" spans="1:12" s="14" customFormat="1" x14ac:dyDescent="0.2">
      <c r="A44" s="33" t="s">
        <v>51</v>
      </c>
      <c r="B44" s="14" t="s">
        <v>56</v>
      </c>
      <c r="C44" s="14">
        <v>8000</v>
      </c>
      <c r="E44" s="14">
        <f t="shared" si="5"/>
        <v>0</v>
      </c>
      <c r="G44" s="15">
        <f t="shared" si="6"/>
        <v>0</v>
      </c>
      <c r="H44" s="15">
        <f t="shared" si="7"/>
        <v>8000</v>
      </c>
      <c r="I44" s="16">
        <v>0</v>
      </c>
      <c r="J44" s="15">
        <f t="shared" si="3"/>
        <v>0</v>
      </c>
      <c r="K44" s="15">
        <f t="shared" si="4"/>
        <v>8000</v>
      </c>
      <c r="L44" s="17"/>
    </row>
    <row r="45" spans="1:12" s="14" customFormat="1" x14ac:dyDescent="0.2">
      <c r="A45" s="33" t="s">
        <v>51</v>
      </c>
      <c r="B45" s="14" t="s">
        <v>57</v>
      </c>
      <c r="C45" s="14">
        <v>1</v>
      </c>
      <c r="E45" s="14">
        <f t="shared" si="5"/>
        <v>0</v>
      </c>
      <c r="G45" s="15">
        <f t="shared" si="6"/>
        <v>0</v>
      </c>
      <c r="H45" s="15">
        <f t="shared" si="7"/>
        <v>1</v>
      </c>
      <c r="I45" s="16">
        <v>0.8</v>
      </c>
      <c r="J45" s="15">
        <f t="shared" si="3"/>
        <v>0.8</v>
      </c>
      <c r="K45" s="15">
        <f t="shared" si="4"/>
        <v>0.19999999999999996</v>
      </c>
      <c r="L45" s="17"/>
    </row>
    <row r="46" spans="1:12" s="14" customFormat="1" x14ac:dyDescent="0.2">
      <c r="A46" s="33" t="s">
        <v>51</v>
      </c>
      <c r="B46" s="14" t="s">
        <v>58</v>
      </c>
      <c r="C46" s="14">
        <v>3164</v>
      </c>
      <c r="E46" s="14">
        <f t="shared" si="5"/>
        <v>0</v>
      </c>
      <c r="F46" s="14">
        <v>2.1489999999999999E-2</v>
      </c>
      <c r="G46" s="15">
        <f t="shared" si="6"/>
        <v>67.99436</v>
      </c>
      <c r="H46" s="15">
        <f t="shared" si="7"/>
        <v>3096.0056399999999</v>
      </c>
      <c r="I46" s="16">
        <v>0.85</v>
      </c>
      <c r="J46" s="15">
        <f t="shared" si="3"/>
        <v>2631.6047939999999</v>
      </c>
      <c r="K46" s="15">
        <f t="shared" si="4"/>
        <v>464.400846</v>
      </c>
      <c r="L46" s="17" t="s">
        <v>53</v>
      </c>
    </row>
    <row r="47" spans="1:12" s="14" customFormat="1" x14ac:dyDescent="0.2">
      <c r="A47" s="33" t="s">
        <v>51</v>
      </c>
      <c r="B47" s="14" t="s">
        <v>59</v>
      </c>
      <c r="C47" s="14">
        <v>210</v>
      </c>
      <c r="E47" s="14">
        <f t="shared" si="5"/>
        <v>0</v>
      </c>
      <c r="G47" s="15">
        <f t="shared" si="6"/>
        <v>0</v>
      </c>
      <c r="H47" s="15">
        <f t="shared" si="7"/>
        <v>210</v>
      </c>
      <c r="I47" s="16">
        <v>0.9</v>
      </c>
      <c r="J47" s="15">
        <f t="shared" si="3"/>
        <v>189</v>
      </c>
      <c r="K47" s="15">
        <f t="shared" si="4"/>
        <v>21</v>
      </c>
      <c r="L47" s="17"/>
    </row>
    <row r="48" spans="1:12" s="14" customFormat="1" x14ac:dyDescent="0.2">
      <c r="A48" s="33" t="s">
        <v>51</v>
      </c>
      <c r="B48" s="14" t="s">
        <v>60</v>
      </c>
      <c r="C48" s="14">
        <v>1691</v>
      </c>
      <c r="E48" s="14">
        <f t="shared" si="5"/>
        <v>0</v>
      </c>
      <c r="G48" s="15">
        <f t="shared" si="6"/>
        <v>0</v>
      </c>
      <c r="H48" s="15">
        <f t="shared" si="7"/>
        <v>1691</v>
      </c>
      <c r="I48" s="16">
        <v>0.75</v>
      </c>
      <c r="J48" s="15">
        <f t="shared" si="3"/>
        <v>1268.25</v>
      </c>
      <c r="K48" s="15">
        <f t="shared" si="4"/>
        <v>422.75</v>
      </c>
      <c r="L48" s="17"/>
    </row>
    <row r="49" spans="1:12" s="14" customFormat="1" x14ac:dyDescent="0.2">
      <c r="A49" s="33" t="s">
        <v>51</v>
      </c>
      <c r="B49" s="14" t="s">
        <v>61</v>
      </c>
      <c r="C49" s="14">
        <v>1605</v>
      </c>
      <c r="E49" s="14">
        <f t="shared" si="5"/>
        <v>0</v>
      </c>
      <c r="F49" s="14">
        <v>8.4650000000000003E-2</v>
      </c>
      <c r="G49" s="15">
        <f t="shared" si="6"/>
        <v>135.86324999999999</v>
      </c>
      <c r="H49" s="15">
        <f t="shared" si="7"/>
        <v>1469.1367500000001</v>
      </c>
      <c r="I49" s="16">
        <v>0.7</v>
      </c>
      <c r="J49" s="15">
        <f t="shared" si="3"/>
        <v>1028.3957250000001</v>
      </c>
      <c r="K49" s="15">
        <f t="shared" si="4"/>
        <v>440.74102500000004</v>
      </c>
      <c r="L49" s="17" t="s">
        <v>53</v>
      </c>
    </row>
    <row r="50" spans="1:12" s="14" customFormat="1" x14ac:dyDescent="0.2">
      <c r="A50" s="33" t="s">
        <v>51</v>
      </c>
      <c r="B50" s="14" t="s">
        <v>62</v>
      </c>
      <c r="C50" s="14">
        <v>5315</v>
      </c>
      <c r="E50" s="14">
        <f t="shared" si="5"/>
        <v>0</v>
      </c>
      <c r="F50" s="14">
        <v>4.0099999999999997E-2</v>
      </c>
      <c r="G50" s="15">
        <f t="shared" si="6"/>
        <v>213.13149999999999</v>
      </c>
      <c r="H50" s="15">
        <f t="shared" si="7"/>
        <v>5101.8684999999996</v>
      </c>
      <c r="I50" s="16">
        <v>0.8</v>
      </c>
      <c r="J50" s="15">
        <f t="shared" si="3"/>
        <v>4081.4947999999999</v>
      </c>
      <c r="K50" s="15">
        <f t="shared" si="4"/>
        <v>1020.3736999999996</v>
      </c>
      <c r="L50" s="17" t="s">
        <v>53</v>
      </c>
    </row>
    <row r="51" spans="1:12" s="14" customFormat="1" x14ac:dyDescent="0.2">
      <c r="A51" s="33" t="s">
        <v>51</v>
      </c>
      <c r="B51" s="14" t="s">
        <v>63</v>
      </c>
      <c r="C51" s="14">
        <v>756</v>
      </c>
      <c r="E51" s="14">
        <f t="shared" si="5"/>
        <v>0</v>
      </c>
      <c r="F51" s="14">
        <v>7.7619999999999995E-2</v>
      </c>
      <c r="G51" s="15">
        <f t="shared" si="6"/>
        <v>58.680719999999994</v>
      </c>
      <c r="H51" s="15">
        <f t="shared" si="7"/>
        <v>697.31928000000005</v>
      </c>
      <c r="I51" s="16">
        <v>0.9</v>
      </c>
      <c r="J51" s="15">
        <f t="shared" si="3"/>
        <v>627.58735200000001</v>
      </c>
      <c r="K51" s="15">
        <f t="shared" si="4"/>
        <v>69.731928000000039</v>
      </c>
      <c r="L51" s="17" t="s">
        <v>53</v>
      </c>
    </row>
    <row r="52" spans="1:12" s="14" customFormat="1" x14ac:dyDescent="0.2">
      <c r="A52" s="33" t="s">
        <v>51</v>
      </c>
      <c r="B52" s="14" t="s">
        <v>64</v>
      </c>
      <c r="C52" s="14">
        <v>1957</v>
      </c>
      <c r="E52" s="14">
        <f t="shared" si="5"/>
        <v>0</v>
      </c>
      <c r="G52" s="15">
        <f t="shared" si="6"/>
        <v>0</v>
      </c>
      <c r="H52" s="15">
        <f t="shared" si="7"/>
        <v>1957</v>
      </c>
      <c r="I52" s="16">
        <v>0.9</v>
      </c>
      <c r="J52" s="15">
        <f t="shared" si="3"/>
        <v>1761.3</v>
      </c>
      <c r="K52" s="15">
        <f t="shared" si="4"/>
        <v>195.70000000000005</v>
      </c>
      <c r="L52" s="17"/>
    </row>
    <row r="53" spans="1:12" s="24" customFormat="1" ht="13.5" customHeight="1" x14ac:dyDescent="0.2">
      <c r="A53" s="18" t="s">
        <v>51</v>
      </c>
      <c r="B53" s="18" t="s">
        <v>65</v>
      </c>
      <c r="C53" s="18">
        <v>692</v>
      </c>
      <c r="D53" s="18"/>
      <c r="E53" s="18">
        <f t="shared" si="5"/>
        <v>0</v>
      </c>
      <c r="F53" s="18"/>
      <c r="G53" s="19">
        <f t="shared" si="6"/>
        <v>0</v>
      </c>
      <c r="H53" s="19">
        <f t="shared" si="7"/>
        <v>692</v>
      </c>
      <c r="I53" s="20">
        <v>0</v>
      </c>
      <c r="J53" s="19">
        <f t="shared" si="3"/>
        <v>0</v>
      </c>
      <c r="K53" s="19">
        <f t="shared" si="4"/>
        <v>692</v>
      </c>
      <c r="L53" s="18" t="s">
        <v>17</v>
      </c>
    </row>
    <row r="54" spans="1:12" s="14" customFormat="1" x14ac:dyDescent="0.2">
      <c r="A54" s="34" t="s">
        <v>66</v>
      </c>
      <c r="B54" s="18" t="s">
        <v>67</v>
      </c>
      <c r="C54" s="18">
        <v>4589</v>
      </c>
      <c r="D54" s="18"/>
      <c r="E54" s="18">
        <f t="shared" si="5"/>
        <v>0</v>
      </c>
      <c r="F54" s="18"/>
      <c r="G54" s="19">
        <f t="shared" si="6"/>
        <v>0</v>
      </c>
      <c r="H54" s="19">
        <f t="shared" si="7"/>
        <v>4589</v>
      </c>
      <c r="I54" s="20">
        <v>0.9</v>
      </c>
      <c r="J54" s="19">
        <v>3713</v>
      </c>
      <c r="K54" s="19">
        <v>876</v>
      </c>
      <c r="L54" s="18" t="s">
        <v>68</v>
      </c>
    </row>
    <row r="55" spans="1:12" s="14" customFormat="1" x14ac:dyDescent="0.2">
      <c r="A55" s="34" t="s">
        <v>66</v>
      </c>
      <c r="B55" s="14" t="s">
        <v>69</v>
      </c>
      <c r="C55" s="14">
        <v>36142</v>
      </c>
      <c r="E55" s="14">
        <f t="shared" si="5"/>
        <v>0</v>
      </c>
      <c r="F55" s="14">
        <v>8.4279999999999994E-2</v>
      </c>
      <c r="G55" s="15">
        <f t="shared" si="6"/>
        <v>3046.0477599999999</v>
      </c>
      <c r="H55" s="15">
        <f t="shared" si="7"/>
        <v>33095.952239999999</v>
      </c>
      <c r="I55" s="16">
        <v>0.8</v>
      </c>
      <c r="J55" s="15">
        <f t="shared" ref="J55:J96" si="8" xml:space="preserve"> SUM(H55*I55)</f>
        <v>26476.761792000001</v>
      </c>
      <c r="K55" s="15">
        <f t="shared" ref="K55:K96" si="9" xml:space="preserve"> SUM(H55-J55)</f>
        <v>6619.1904479999976</v>
      </c>
      <c r="L55" s="17" t="s">
        <v>53</v>
      </c>
    </row>
    <row r="56" spans="1:12" s="14" customFormat="1" x14ac:dyDescent="0.2">
      <c r="B56" s="14" t="s">
        <v>70</v>
      </c>
      <c r="C56" s="14">
        <v>8866</v>
      </c>
      <c r="E56" s="14">
        <f t="shared" si="5"/>
        <v>0</v>
      </c>
      <c r="G56" s="15">
        <f t="shared" si="6"/>
        <v>0</v>
      </c>
      <c r="H56" s="15">
        <f t="shared" si="7"/>
        <v>8866</v>
      </c>
      <c r="I56" s="16">
        <v>0.95</v>
      </c>
      <c r="J56" s="15">
        <f t="shared" si="8"/>
        <v>8422.6999999999989</v>
      </c>
      <c r="K56" s="15">
        <f t="shared" si="9"/>
        <v>443.30000000000109</v>
      </c>
      <c r="L56" s="28"/>
    </row>
    <row r="57" spans="1:12" s="14" customFormat="1" x14ac:dyDescent="0.2">
      <c r="B57" s="14" t="s">
        <v>71</v>
      </c>
      <c r="C57" s="14">
        <v>2773</v>
      </c>
      <c r="E57" s="14">
        <f t="shared" si="5"/>
        <v>0</v>
      </c>
      <c r="G57" s="15">
        <f t="shared" si="6"/>
        <v>0</v>
      </c>
      <c r="H57" s="15">
        <f t="shared" si="7"/>
        <v>2773</v>
      </c>
      <c r="I57" s="16">
        <v>0.9</v>
      </c>
      <c r="J57" s="15">
        <f t="shared" si="8"/>
        <v>2495.7000000000003</v>
      </c>
      <c r="K57" s="15">
        <f t="shared" si="9"/>
        <v>277.29999999999973</v>
      </c>
      <c r="L57" s="28"/>
    </row>
    <row r="58" spans="1:12" s="14" customFormat="1" x14ac:dyDescent="0.2">
      <c r="B58" s="14" t="s">
        <v>72</v>
      </c>
      <c r="C58" s="14">
        <v>3286</v>
      </c>
      <c r="E58" s="14">
        <f t="shared" si="5"/>
        <v>0</v>
      </c>
      <c r="G58" s="15">
        <f t="shared" si="6"/>
        <v>0</v>
      </c>
      <c r="H58" s="15">
        <f t="shared" si="7"/>
        <v>3286</v>
      </c>
      <c r="I58" s="16">
        <v>0.95</v>
      </c>
      <c r="J58" s="15">
        <f t="shared" si="8"/>
        <v>3121.7</v>
      </c>
      <c r="K58" s="15">
        <f t="shared" si="9"/>
        <v>164.30000000000018</v>
      </c>
      <c r="L58" s="28"/>
    </row>
    <row r="59" spans="1:12" s="14" customFormat="1" x14ac:dyDescent="0.2">
      <c r="B59" s="14" t="s">
        <v>73</v>
      </c>
      <c r="C59" s="14">
        <v>9960</v>
      </c>
      <c r="E59" s="14">
        <f t="shared" si="5"/>
        <v>0</v>
      </c>
      <c r="G59" s="15">
        <f t="shared" si="6"/>
        <v>0</v>
      </c>
      <c r="H59" s="15">
        <f t="shared" si="7"/>
        <v>9960</v>
      </c>
      <c r="I59" s="16">
        <v>0.92</v>
      </c>
      <c r="J59" s="15">
        <f t="shared" si="8"/>
        <v>9163.2000000000007</v>
      </c>
      <c r="K59" s="15">
        <f t="shared" si="9"/>
        <v>796.79999999999927</v>
      </c>
      <c r="L59" s="17"/>
    </row>
    <row r="60" spans="1:12" s="14" customFormat="1" x14ac:dyDescent="0.2">
      <c r="B60" s="18" t="s">
        <v>74</v>
      </c>
      <c r="C60" s="35">
        <v>438</v>
      </c>
      <c r="D60" s="18"/>
      <c r="E60" s="18">
        <f t="shared" si="5"/>
        <v>0</v>
      </c>
      <c r="F60" s="18"/>
      <c r="G60" s="19">
        <f t="shared" si="6"/>
        <v>0</v>
      </c>
      <c r="H60" s="19">
        <f t="shared" si="7"/>
        <v>438</v>
      </c>
      <c r="I60" s="20">
        <v>0</v>
      </c>
      <c r="J60" s="19">
        <f t="shared" si="8"/>
        <v>0</v>
      </c>
      <c r="K60" s="19">
        <f t="shared" si="9"/>
        <v>438</v>
      </c>
      <c r="L60" s="18" t="s">
        <v>75</v>
      </c>
    </row>
    <row r="61" spans="1:12" s="14" customFormat="1" x14ac:dyDescent="0.2">
      <c r="B61" s="18" t="s">
        <v>76</v>
      </c>
      <c r="C61" s="35">
        <v>250</v>
      </c>
      <c r="D61" s="18"/>
      <c r="E61" s="18">
        <f t="shared" si="5"/>
        <v>0</v>
      </c>
      <c r="F61" s="18"/>
      <c r="G61" s="19">
        <f t="shared" si="6"/>
        <v>0</v>
      </c>
      <c r="H61" s="19">
        <f t="shared" si="7"/>
        <v>250</v>
      </c>
      <c r="I61" s="20">
        <v>0</v>
      </c>
      <c r="J61" s="19">
        <f t="shared" si="8"/>
        <v>0</v>
      </c>
      <c r="K61" s="19">
        <f t="shared" si="9"/>
        <v>250</v>
      </c>
      <c r="L61" s="18" t="s">
        <v>77</v>
      </c>
    </row>
    <row r="62" spans="1:12" s="14" customFormat="1" x14ac:dyDescent="0.2">
      <c r="A62" s="14" t="s">
        <v>78</v>
      </c>
      <c r="B62" s="36" t="s">
        <v>79</v>
      </c>
      <c r="C62" s="36">
        <v>803</v>
      </c>
      <c r="E62" s="14">
        <f t="shared" si="5"/>
        <v>0</v>
      </c>
      <c r="F62" s="36"/>
      <c r="G62" s="15">
        <f t="shared" si="6"/>
        <v>0</v>
      </c>
      <c r="H62" s="15">
        <f t="shared" si="7"/>
        <v>803</v>
      </c>
      <c r="I62" s="37">
        <v>0.9</v>
      </c>
      <c r="J62" s="15">
        <f t="shared" si="8"/>
        <v>722.7</v>
      </c>
      <c r="K62" s="15">
        <f t="shared" si="9"/>
        <v>80.299999999999955</v>
      </c>
      <c r="L62" s="17"/>
    </row>
    <row r="63" spans="1:12" s="14" customFormat="1" x14ac:dyDescent="0.2">
      <c r="B63" s="14" t="s">
        <v>80</v>
      </c>
      <c r="C63" s="14">
        <v>566</v>
      </c>
      <c r="E63" s="14">
        <f t="shared" si="5"/>
        <v>0</v>
      </c>
      <c r="G63" s="15">
        <f t="shared" si="6"/>
        <v>0</v>
      </c>
      <c r="H63" s="15">
        <f t="shared" si="7"/>
        <v>566</v>
      </c>
      <c r="I63" s="16">
        <v>0.92</v>
      </c>
      <c r="J63" s="15">
        <f t="shared" si="8"/>
        <v>520.72</v>
      </c>
      <c r="K63" s="15">
        <f t="shared" si="9"/>
        <v>45.279999999999973</v>
      </c>
      <c r="L63" s="28"/>
    </row>
    <row r="64" spans="1:12" s="14" customFormat="1" x14ac:dyDescent="0.2">
      <c r="B64" s="14" t="s">
        <v>81</v>
      </c>
      <c r="C64" s="14">
        <v>519</v>
      </c>
      <c r="E64" s="14">
        <f t="shared" si="5"/>
        <v>0</v>
      </c>
      <c r="G64" s="15">
        <f t="shared" si="6"/>
        <v>0</v>
      </c>
      <c r="H64" s="15">
        <f t="shared" si="7"/>
        <v>519</v>
      </c>
      <c r="I64" s="16">
        <v>0.92</v>
      </c>
      <c r="J64" s="15">
        <f t="shared" si="8"/>
        <v>477.48</v>
      </c>
      <c r="K64" s="15">
        <f t="shared" si="9"/>
        <v>41.519999999999982</v>
      </c>
      <c r="L64" s="28"/>
    </row>
    <row r="65" spans="1:12" s="14" customFormat="1" x14ac:dyDescent="0.2">
      <c r="B65" s="14" t="s">
        <v>82</v>
      </c>
      <c r="C65" s="14">
        <v>70</v>
      </c>
      <c r="E65" s="14">
        <f t="shared" si="5"/>
        <v>0</v>
      </c>
      <c r="G65" s="15">
        <f t="shared" si="6"/>
        <v>0</v>
      </c>
      <c r="H65" s="15">
        <f t="shared" si="7"/>
        <v>70</v>
      </c>
      <c r="I65" s="16">
        <v>0</v>
      </c>
      <c r="J65" s="15">
        <f t="shared" si="8"/>
        <v>0</v>
      </c>
      <c r="K65" s="15">
        <f t="shared" si="9"/>
        <v>70</v>
      </c>
      <c r="L65" s="28"/>
    </row>
    <row r="66" spans="1:12" s="14" customFormat="1" x14ac:dyDescent="0.2">
      <c r="B66" s="14" t="s">
        <v>83</v>
      </c>
      <c r="C66" s="14">
        <v>2104</v>
      </c>
      <c r="E66" s="14">
        <f t="shared" si="5"/>
        <v>0</v>
      </c>
      <c r="G66" s="15">
        <f t="shared" si="6"/>
        <v>0</v>
      </c>
      <c r="H66" s="15">
        <f t="shared" si="7"/>
        <v>2104</v>
      </c>
      <c r="I66" s="16">
        <v>0.9</v>
      </c>
      <c r="J66" s="15">
        <f t="shared" si="8"/>
        <v>1893.6000000000001</v>
      </c>
      <c r="K66" s="15">
        <f t="shared" si="9"/>
        <v>210.39999999999986</v>
      </c>
      <c r="L66" s="28"/>
    </row>
    <row r="67" spans="1:12" s="14" customFormat="1" x14ac:dyDescent="0.2">
      <c r="A67" s="14" t="s">
        <v>78</v>
      </c>
      <c r="B67" s="14" t="s">
        <v>84</v>
      </c>
      <c r="C67" s="14">
        <v>177</v>
      </c>
      <c r="E67" s="14">
        <f t="shared" si="5"/>
        <v>0</v>
      </c>
      <c r="G67" s="15">
        <f t="shared" si="6"/>
        <v>0</v>
      </c>
      <c r="H67" s="15">
        <f t="shared" si="7"/>
        <v>177</v>
      </c>
      <c r="I67" s="16">
        <v>0.9</v>
      </c>
      <c r="J67" s="15">
        <f t="shared" si="8"/>
        <v>159.30000000000001</v>
      </c>
      <c r="K67" s="15">
        <f t="shared" si="9"/>
        <v>17.699999999999989</v>
      </c>
      <c r="L67" s="17"/>
    </row>
    <row r="68" spans="1:12" s="14" customFormat="1" x14ac:dyDescent="0.2">
      <c r="A68" s="14" t="s">
        <v>78</v>
      </c>
      <c r="B68" s="14" t="s">
        <v>85</v>
      </c>
      <c r="C68" s="14">
        <v>57</v>
      </c>
      <c r="E68" s="14">
        <f t="shared" si="5"/>
        <v>0</v>
      </c>
      <c r="G68" s="15">
        <f t="shared" si="6"/>
        <v>0</v>
      </c>
      <c r="H68" s="15">
        <f t="shared" si="7"/>
        <v>57</v>
      </c>
      <c r="I68" s="16">
        <v>0.9</v>
      </c>
      <c r="J68" s="15">
        <f t="shared" si="8"/>
        <v>51.300000000000004</v>
      </c>
      <c r="K68" s="15">
        <f t="shared" si="9"/>
        <v>5.6999999999999957</v>
      </c>
      <c r="L68" s="17"/>
    </row>
    <row r="69" spans="1:12" s="14" customFormat="1" x14ac:dyDescent="0.2">
      <c r="A69" s="14" t="s">
        <v>78</v>
      </c>
      <c r="B69" s="14" t="s">
        <v>86</v>
      </c>
      <c r="C69" s="14">
        <v>88</v>
      </c>
      <c r="E69" s="14">
        <f t="shared" si="5"/>
        <v>0</v>
      </c>
      <c r="G69" s="15">
        <f t="shared" si="6"/>
        <v>0</v>
      </c>
      <c r="H69" s="15">
        <f t="shared" si="7"/>
        <v>88</v>
      </c>
      <c r="I69" s="16">
        <v>0.9</v>
      </c>
      <c r="J69" s="15">
        <f t="shared" si="8"/>
        <v>79.2</v>
      </c>
      <c r="K69" s="15">
        <f t="shared" si="9"/>
        <v>8.7999999999999972</v>
      </c>
      <c r="L69" s="17"/>
    </row>
    <row r="70" spans="1:12" s="14" customFormat="1" x14ac:dyDescent="0.2">
      <c r="A70" s="14" t="s">
        <v>78</v>
      </c>
      <c r="B70" s="14" t="s">
        <v>87</v>
      </c>
      <c r="C70" s="14">
        <v>3</v>
      </c>
      <c r="E70" s="14">
        <f t="shared" si="5"/>
        <v>0</v>
      </c>
      <c r="G70" s="15">
        <f t="shared" si="6"/>
        <v>0</v>
      </c>
      <c r="H70" s="15">
        <f t="shared" si="7"/>
        <v>3</v>
      </c>
      <c r="I70" s="16">
        <v>0</v>
      </c>
      <c r="J70" s="15">
        <f t="shared" si="8"/>
        <v>0</v>
      </c>
      <c r="K70" s="15">
        <f t="shared" si="9"/>
        <v>3</v>
      </c>
      <c r="L70" s="17"/>
    </row>
    <row r="71" spans="1:12" s="14" customFormat="1" x14ac:dyDescent="0.2">
      <c r="B71" s="14" t="s">
        <v>88</v>
      </c>
      <c r="C71" s="14">
        <v>1036</v>
      </c>
      <c r="E71" s="14">
        <f t="shared" si="5"/>
        <v>0</v>
      </c>
      <c r="G71" s="15">
        <f t="shared" si="6"/>
        <v>0</v>
      </c>
      <c r="H71" s="15">
        <f t="shared" si="7"/>
        <v>1036</v>
      </c>
      <c r="I71" s="16">
        <v>0.92</v>
      </c>
      <c r="J71" s="15">
        <f t="shared" si="8"/>
        <v>953.12</v>
      </c>
      <c r="K71" s="15">
        <f t="shared" si="9"/>
        <v>82.88</v>
      </c>
      <c r="L71" s="28"/>
    </row>
    <row r="72" spans="1:12" s="14" customFormat="1" x14ac:dyDescent="0.2">
      <c r="B72" s="14" t="s">
        <v>89</v>
      </c>
      <c r="C72" s="14">
        <v>772</v>
      </c>
      <c r="E72" s="14">
        <f t="shared" si="5"/>
        <v>0</v>
      </c>
      <c r="G72" s="15">
        <f t="shared" si="6"/>
        <v>0</v>
      </c>
      <c r="H72" s="15">
        <f t="shared" si="7"/>
        <v>772</v>
      </c>
      <c r="I72" s="16">
        <v>0.92</v>
      </c>
      <c r="J72" s="15">
        <f t="shared" si="8"/>
        <v>710.24</v>
      </c>
      <c r="K72" s="15">
        <f t="shared" si="9"/>
        <v>61.759999999999991</v>
      </c>
      <c r="L72" s="28"/>
    </row>
    <row r="73" spans="1:12" s="14" customFormat="1" x14ac:dyDescent="0.2">
      <c r="B73" s="14" t="s">
        <v>90</v>
      </c>
      <c r="C73" s="14">
        <v>1401</v>
      </c>
      <c r="E73" s="14">
        <f t="shared" si="5"/>
        <v>0</v>
      </c>
      <c r="G73" s="15">
        <f t="shared" si="6"/>
        <v>0</v>
      </c>
      <c r="H73" s="15">
        <f t="shared" si="7"/>
        <v>1401</v>
      </c>
      <c r="I73" s="16">
        <v>0.92</v>
      </c>
      <c r="J73" s="15">
        <f t="shared" si="8"/>
        <v>1288.92</v>
      </c>
      <c r="K73" s="15">
        <f t="shared" si="9"/>
        <v>112.07999999999993</v>
      </c>
      <c r="L73" s="28"/>
    </row>
    <row r="74" spans="1:12" s="14" customFormat="1" x14ac:dyDescent="0.2">
      <c r="A74" s="14" t="s">
        <v>91</v>
      </c>
      <c r="B74" s="14" t="s">
        <v>92</v>
      </c>
      <c r="C74" s="14">
        <v>4119</v>
      </c>
      <c r="E74" s="14">
        <f t="shared" si="5"/>
        <v>0</v>
      </c>
      <c r="G74" s="15">
        <f t="shared" si="6"/>
        <v>0</v>
      </c>
      <c r="H74" s="15">
        <f t="shared" si="7"/>
        <v>4119</v>
      </c>
      <c r="I74" s="16">
        <v>0.92</v>
      </c>
      <c r="J74" s="15">
        <f t="shared" si="8"/>
        <v>3789.48</v>
      </c>
      <c r="K74" s="15">
        <f t="shared" si="9"/>
        <v>329.52</v>
      </c>
      <c r="L74" s="28"/>
    </row>
    <row r="75" spans="1:12" s="14" customFormat="1" x14ac:dyDescent="0.2">
      <c r="B75" s="14" t="s">
        <v>93</v>
      </c>
      <c r="C75" s="14">
        <v>352</v>
      </c>
      <c r="E75" s="14">
        <f t="shared" ref="E75:E96" si="10" xml:space="preserve"> SUM(C75*D75)</f>
        <v>0</v>
      </c>
      <c r="G75" s="15">
        <f t="shared" ref="G75:G96" si="11" xml:space="preserve"> SUM(C75-E75)*F75</f>
        <v>0</v>
      </c>
      <c r="H75" s="15">
        <f t="shared" ref="H75:H96" si="12" xml:space="preserve"> SUM(C75-E75-G75)</f>
        <v>352</v>
      </c>
      <c r="I75" s="16">
        <v>0.92</v>
      </c>
      <c r="J75" s="15">
        <f t="shared" si="8"/>
        <v>323.84000000000003</v>
      </c>
      <c r="K75" s="15">
        <f t="shared" si="9"/>
        <v>28.159999999999968</v>
      </c>
      <c r="L75" s="28"/>
    </row>
    <row r="76" spans="1:12" s="14" customFormat="1" x14ac:dyDescent="0.2">
      <c r="A76" s="14" t="s">
        <v>94</v>
      </c>
      <c r="B76" s="14" t="s">
        <v>95</v>
      </c>
      <c r="C76" s="14">
        <v>78</v>
      </c>
      <c r="E76" s="14">
        <f t="shared" si="10"/>
        <v>0</v>
      </c>
      <c r="G76" s="15">
        <f t="shared" si="11"/>
        <v>0</v>
      </c>
      <c r="H76" s="15">
        <f t="shared" si="12"/>
        <v>78</v>
      </c>
      <c r="I76" s="16">
        <v>0.92</v>
      </c>
      <c r="J76" s="15">
        <f t="shared" si="8"/>
        <v>71.760000000000005</v>
      </c>
      <c r="K76" s="15">
        <f t="shared" si="9"/>
        <v>6.2399999999999949</v>
      </c>
      <c r="L76" s="17"/>
    </row>
    <row r="77" spans="1:12" s="14" customFormat="1" x14ac:dyDescent="0.2">
      <c r="B77" s="14" t="s">
        <v>96</v>
      </c>
      <c r="C77" s="14">
        <v>7447</v>
      </c>
      <c r="E77" s="14">
        <f t="shared" si="10"/>
        <v>0</v>
      </c>
      <c r="G77" s="15">
        <f t="shared" si="11"/>
        <v>0</v>
      </c>
      <c r="H77" s="15">
        <f t="shared" si="12"/>
        <v>7447</v>
      </c>
      <c r="I77" s="16">
        <v>0.9</v>
      </c>
      <c r="J77" s="15">
        <f t="shared" si="8"/>
        <v>6702.3</v>
      </c>
      <c r="K77" s="15">
        <f t="shared" si="9"/>
        <v>744.69999999999982</v>
      </c>
      <c r="L77" s="28"/>
    </row>
    <row r="78" spans="1:12" s="14" customFormat="1" x14ac:dyDescent="0.2">
      <c r="A78" s="14" t="s">
        <v>51</v>
      </c>
      <c r="B78" s="14" t="s">
        <v>97</v>
      </c>
      <c r="C78" s="14">
        <v>105</v>
      </c>
      <c r="E78" s="14">
        <f t="shared" si="10"/>
        <v>0</v>
      </c>
      <c r="G78" s="15">
        <f t="shared" si="11"/>
        <v>0</v>
      </c>
      <c r="H78" s="15">
        <f t="shared" si="12"/>
        <v>105</v>
      </c>
      <c r="I78" s="16">
        <v>0.92</v>
      </c>
      <c r="J78" s="15">
        <f t="shared" si="8"/>
        <v>96.600000000000009</v>
      </c>
      <c r="K78" s="15">
        <f t="shared" si="9"/>
        <v>8.3999999999999915</v>
      </c>
      <c r="L78" s="28"/>
    </row>
    <row r="79" spans="1:12" s="14" customFormat="1" x14ac:dyDescent="0.2">
      <c r="B79" s="14" t="s">
        <v>98</v>
      </c>
      <c r="C79" s="14">
        <v>4100</v>
      </c>
      <c r="E79" s="14">
        <f t="shared" si="10"/>
        <v>0</v>
      </c>
      <c r="G79" s="15">
        <f t="shared" si="11"/>
        <v>0</v>
      </c>
      <c r="H79" s="15">
        <f t="shared" si="12"/>
        <v>4100</v>
      </c>
      <c r="I79" s="16">
        <v>0.9</v>
      </c>
      <c r="J79" s="15">
        <f t="shared" si="8"/>
        <v>3690</v>
      </c>
      <c r="K79" s="15">
        <f t="shared" si="9"/>
        <v>410</v>
      </c>
      <c r="L79" s="17"/>
    </row>
    <row r="80" spans="1:12" s="14" customFormat="1" x14ac:dyDescent="0.2">
      <c r="B80" s="14" t="s">
        <v>99</v>
      </c>
      <c r="C80" s="14">
        <v>4731</v>
      </c>
      <c r="E80" s="14">
        <f t="shared" si="10"/>
        <v>0</v>
      </c>
      <c r="G80" s="15">
        <f t="shared" si="11"/>
        <v>0</v>
      </c>
      <c r="H80" s="15">
        <f t="shared" si="12"/>
        <v>4731</v>
      </c>
      <c r="I80" s="16">
        <v>0.9</v>
      </c>
      <c r="J80" s="15">
        <f t="shared" si="8"/>
        <v>4257.9000000000005</v>
      </c>
      <c r="K80" s="15">
        <f t="shared" si="9"/>
        <v>473.09999999999945</v>
      </c>
      <c r="L80" s="17"/>
    </row>
    <row r="81" spans="1:12" s="14" customFormat="1" x14ac:dyDescent="0.2">
      <c r="B81" s="14" t="s">
        <v>100</v>
      </c>
      <c r="C81" s="14">
        <v>96</v>
      </c>
      <c r="E81" s="14">
        <f t="shared" si="10"/>
        <v>0</v>
      </c>
      <c r="G81" s="15">
        <f t="shared" si="11"/>
        <v>0</v>
      </c>
      <c r="H81" s="15">
        <f t="shared" si="12"/>
        <v>96</v>
      </c>
      <c r="I81" s="16">
        <v>0.92</v>
      </c>
      <c r="J81" s="15">
        <f t="shared" si="8"/>
        <v>88.320000000000007</v>
      </c>
      <c r="K81" s="15">
        <f t="shared" si="9"/>
        <v>7.6799999999999926</v>
      </c>
      <c r="L81" s="28"/>
    </row>
    <row r="82" spans="1:12" s="14" customFormat="1" x14ac:dyDescent="0.2">
      <c r="A82" s="14" t="s">
        <v>94</v>
      </c>
      <c r="B82" s="14" t="s">
        <v>101</v>
      </c>
      <c r="C82" s="14">
        <v>2915</v>
      </c>
      <c r="E82" s="14">
        <f t="shared" si="10"/>
        <v>0</v>
      </c>
      <c r="G82" s="15">
        <f t="shared" si="11"/>
        <v>0</v>
      </c>
      <c r="H82" s="15">
        <f t="shared" si="12"/>
        <v>2915</v>
      </c>
      <c r="I82" s="16">
        <v>0.9</v>
      </c>
      <c r="J82" s="15">
        <f t="shared" si="8"/>
        <v>2623.5</v>
      </c>
      <c r="K82" s="15">
        <f t="shared" si="9"/>
        <v>291.5</v>
      </c>
      <c r="L82" s="28"/>
    </row>
    <row r="83" spans="1:12" s="14" customFormat="1" x14ac:dyDescent="0.2">
      <c r="A83" s="14" t="s">
        <v>91</v>
      </c>
      <c r="B83" s="18" t="s">
        <v>102</v>
      </c>
      <c r="C83" s="18">
        <v>4694</v>
      </c>
      <c r="D83" s="18"/>
      <c r="E83" s="18">
        <f t="shared" si="10"/>
        <v>0</v>
      </c>
      <c r="F83" s="18"/>
      <c r="G83" s="19">
        <f t="shared" si="11"/>
        <v>0</v>
      </c>
      <c r="H83" s="19">
        <f t="shared" si="12"/>
        <v>4694</v>
      </c>
      <c r="I83" s="20">
        <v>0.92</v>
      </c>
      <c r="J83" s="19">
        <f t="shared" si="8"/>
        <v>4318.4800000000005</v>
      </c>
      <c r="K83" s="19">
        <f t="shared" si="9"/>
        <v>375.51999999999953</v>
      </c>
      <c r="L83" s="19" t="s">
        <v>103</v>
      </c>
    </row>
    <row r="84" spans="1:12" s="14" customFormat="1" x14ac:dyDescent="0.2">
      <c r="B84" s="14" t="s">
        <v>104</v>
      </c>
      <c r="C84" s="14">
        <v>1326</v>
      </c>
      <c r="E84" s="14">
        <f t="shared" si="10"/>
        <v>0</v>
      </c>
      <c r="G84" s="15">
        <f t="shared" si="11"/>
        <v>0</v>
      </c>
      <c r="H84" s="15">
        <f t="shared" si="12"/>
        <v>1326</v>
      </c>
      <c r="I84" s="16">
        <v>0.92</v>
      </c>
      <c r="J84" s="15">
        <f t="shared" si="8"/>
        <v>1219.92</v>
      </c>
      <c r="K84" s="15">
        <f t="shared" si="9"/>
        <v>106.07999999999993</v>
      </c>
      <c r="L84" s="28"/>
    </row>
    <row r="85" spans="1:12" s="14" customFormat="1" x14ac:dyDescent="0.2">
      <c r="B85" s="14" t="s">
        <v>105</v>
      </c>
      <c r="C85" s="14">
        <v>61</v>
      </c>
      <c r="E85" s="14">
        <f t="shared" si="10"/>
        <v>0</v>
      </c>
      <c r="G85" s="15">
        <f t="shared" si="11"/>
        <v>0</v>
      </c>
      <c r="H85" s="15">
        <f t="shared" si="12"/>
        <v>61</v>
      </c>
      <c r="I85" s="16">
        <v>0.92</v>
      </c>
      <c r="J85" s="15">
        <f t="shared" si="8"/>
        <v>56.120000000000005</v>
      </c>
      <c r="K85" s="15">
        <f t="shared" si="9"/>
        <v>4.8799999999999955</v>
      </c>
      <c r="L85" s="28"/>
    </row>
    <row r="86" spans="1:12" s="24" customFormat="1" x14ac:dyDescent="0.2">
      <c r="A86" s="18"/>
      <c r="B86" s="18" t="s">
        <v>106</v>
      </c>
      <c r="C86" s="18">
        <v>0</v>
      </c>
      <c r="D86" s="18"/>
      <c r="E86" s="18">
        <f t="shared" si="10"/>
        <v>0</v>
      </c>
      <c r="F86" s="18"/>
      <c r="G86" s="19">
        <f t="shared" si="11"/>
        <v>0</v>
      </c>
      <c r="H86" s="19">
        <f t="shared" si="12"/>
        <v>0</v>
      </c>
      <c r="I86" s="20">
        <v>0.9</v>
      </c>
      <c r="J86" s="19">
        <f t="shared" si="8"/>
        <v>0</v>
      </c>
      <c r="K86" s="19">
        <f t="shared" si="9"/>
        <v>0</v>
      </c>
      <c r="L86" s="18" t="s">
        <v>107</v>
      </c>
    </row>
    <row r="87" spans="1:12" s="24" customFormat="1" x14ac:dyDescent="0.2">
      <c r="A87" s="18"/>
      <c r="B87" s="18" t="s">
        <v>108</v>
      </c>
      <c r="C87" s="18">
        <v>1355</v>
      </c>
      <c r="D87" s="18"/>
      <c r="E87" s="18">
        <f t="shared" si="10"/>
        <v>0</v>
      </c>
      <c r="F87" s="18"/>
      <c r="G87" s="19">
        <f t="shared" si="11"/>
        <v>0</v>
      </c>
      <c r="H87" s="19">
        <f t="shared" si="12"/>
        <v>1355</v>
      </c>
      <c r="I87" s="20">
        <v>0.9</v>
      </c>
      <c r="J87" s="19">
        <f t="shared" si="8"/>
        <v>1219.5</v>
      </c>
      <c r="K87" s="19">
        <f t="shared" si="9"/>
        <v>135.5</v>
      </c>
      <c r="L87" s="18" t="s">
        <v>17</v>
      </c>
    </row>
    <row r="88" spans="1:12" s="14" customFormat="1" x14ac:dyDescent="0.2">
      <c r="B88" s="14" t="s">
        <v>109</v>
      </c>
      <c r="C88" s="14">
        <v>10553</v>
      </c>
      <c r="E88" s="14">
        <f t="shared" si="10"/>
        <v>0</v>
      </c>
      <c r="G88" s="15">
        <f t="shared" si="11"/>
        <v>0</v>
      </c>
      <c r="H88" s="15">
        <f t="shared" si="12"/>
        <v>10553</v>
      </c>
      <c r="I88" s="16">
        <v>0.91</v>
      </c>
      <c r="J88" s="15">
        <f t="shared" si="8"/>
        <v>9603.23</v>
      </c>
      <c r="K88" s="15">
        <f t="shared" si="9"/>
        <v>949.77000000000044</v>
      </c>
      <c r="L88" s="28"/>
    </row>
    <row r="89" spans="1:12" s="14" customFormat="1" x14ac:dyDescent="0.2">
      <c r="A89" s="14" t="s">
        <v>51</v>
      </c>
      <c r="B89" s="18" t="s">
        <v>110</v>
      </c>
      <c r="C89" s="18">
        <v>13858</v>
      </c>
      <c r="D89" s="18"/>
      <c r="E89" s="18">
        <f t="shared" si="10"/>
        <v>0</v>
      </c>
      <c r="F89" s="18"/>
      <c r="G89" s="19">
        <f t="shared" si="11"/>
        <v>0</v>
      </c>
      <c r="H89" s="19">
        <f t="shared" si="12"/>
        <v>13858</v>
      </c>
      <c r="I89" s="20">
        <v>0.9</v>
      </c>
      <c r="J89" s="19">
        <f t="shared" si="8"/>
        <v>12472.2</v>
      </c>
      <c r="K89" s="19">
        <f t="shared" si="9"/>
        <v>1385.7999999999993</v>
      </c>
      <c r="L89" s="19" t="s">
        <v>111</v>
      </c>
    </row>
    <row r="90" spans="1:12" s="14" customFormat="1" x14ac:dyDescent="0.2">
      <c r="A90" s="14" t="s">
        <v>112</v>
      </c>
      <c r="B90" s="14" t="s">
        <v>113</v>
      </c>
      <c r="C90" s="14">
        <v>2477</v>
      </c>
      <c r="E90" s="14">
        <f t="shared" si="10"/>
        <v>0</v>
      </c>
      <c r="G90" s="15">
        <f t="shared" si="11"/>
        <v>0</v>
      </c>
      <c r="H90" s="15">
        <f t="shared" si="12"/>
        <v>2477</v>
      </c>
      <c r="I90" s="16">
        <v>0.9</v>
      </c>
      <c r="J90" s="15">
        <f t="shared" si="8"/>
        <v>2229.3000000000002</v>
      </c>
      <c r="K90" s="15">
        <f t="shared" si="9"/>
        <v>247.69999999999982</v>
      </c>
      <c r="L90" s="28"/>
    </row>
    <row r="91" spans="1:12" s="14" customFormat="1" x14ac:dyDescent="0.2">
      <c r="B91" s="14" t="s">
        <v>114</v>
      </c>
      <c r="C91" s="14">
        <v>1747</v>
      </c>
      <c r="E91" s="14">
        <f t="shared" si="10"/>
        <v>0</v>
      </c>
      <c r="G91" s="15">
        <f t="shared" si="11"/>
        <v>0</v>
      </c>
      <c r="H91" s="15">
        <f t="shared" si="12"/>
        <v>1747</v>
      </c>
      <c r="I91" s="16">
        <v>0.92</v>
      </c>
      <c r="J91" s="15">
        <f t="shared" si="8"/>
        <v>1607.24</v>
      </c>
      <c r="K91" s="15">
        <f t="shared" si="9"/>
        <v>139.76</v>
      </c>
      <c r="L91" s="28"/>
    </row>
    <row r="92" spans="1:12" s="14" customFormat="1" x14ac:dyDescent="0.2">
      <c r="B92" s="14" t="s">
        <v>115</v>
      </c>
      <c r="C92" s="14">
        <v>376</v>
      </c>
      <c r="E92" s="14">
        <f t="shared" si="10"/>
        <v>0</v>
      </c>
      <c r="G92" s="15">
        <f t="shared" si="11"/>
        <v>0</v>
      </c>
      <c r="H92" s="15">
        <f t="shared" si="12"/>
        <v>376</v>
      </c>
      <c r="I92" s="16">
        <v>0.92</v>
      </c>
      <c r="J92" s="15">
        <f t="shared" si="8"/>
        <v>345.92</v>
      </c>
      <c r="K92" s="15">
        <f t="shared" si="9"/>
        <v>30.079999999999984</v>
      </c>
      <c r="L92" s="28"/>
    </row>
    <row r="93" spans="1:12" s="14" customFormat="1" x14ac:dyDescent="0.2">
      <c r="B93" s="14" t="s">
        <v>116</v>
      </c>
      <c r="C93" s="14">
        <v>5096</v>
      </c>
      <c r="E93" s="14">
        <f t="shared" si="10"/>
        <v>0</v>
      </c>
      <c r="G93" s="15">
        <f t="shared" si="11"/>
        <v>0</v>
      </c>
      <c r="H93" s="15">
        <f t="shared" si="12"/>
        <v>5096</v>
      </c>
      <c r="I93" s="16">
        <v>0.9</v>
      </c>
      <c r="J93" s="15">
        <f t="shared" si="8"/>
        <v>4586.4000000000005</v>
      </c>
      <c r="K93" s="15">
        <f t="shared" si="9"/>
        <v>509.59999999999945</v>
      </c>
      <c r="L93" s="17"/>
    </row>
    <row r="94" spans="1:12" s="14" customFormat="1" x14ac:dyDescent="0.2">
      <c r="B94" s="14" t="s">
        <v>117</v>
      </c>
      <c r="C94" s="38">
        <v>81168</v>
      </c>
      <c r="E94" s="14">
        <f t="shared" si="10"/>
        <v>0</v>
      </c>
      <c r="F94" s="14">
        <v>0.11</v>
      </c>
      <c r="G94" s="15">
        <f t="shared" si="11"/>
        <v>8928.48</v>
      </c>
      <c r="H94" s="15">
        <f t="shared" si="12"/>
        <v>72239.520000000004</v>
      </c>
      <c r="I94" s="16">
        <v>0.89468725999999998</v>
      </c>
      <c r="J94" s="15">
        <f t="shared" si="8"/>
        <v>64631.778212515201</v>
      </c>
      <c r="K94" s="15">
        <f t="shared" si="9"/>
        <v>7607.7417874848034</v>
      </c>
      <c r="L94" s="17" t="s">
        <v>118</v>
      </c>
    </row>
    <row r="95" spans="1:12" s="14" customFormat="1" x14ac:dyDescent="0.2">
      <c r="B95" s="39" t="s">
        <v>119</v>
      </c>
      <c r="C95" s="40">
        <v>14285</v>
      </c>
      <c r="D95" s="39"/>
      <c r="E95" s="39">
        <f t="shared" si="10"/>
        <v>0</v>
      </c>
      <c r="F95" s="39">
        <v>0.21920000000000001</v>
      </c>
      <c r="G95" s="41">
        <f t="shared" si="11"/>
        <v>3131.2719999999999</v>
      </c>
      <c r="H95" s="41">
        <f t="shared" si="12"/>
        <v>11153.727999999999</v>
      </c>
      <c r="I95" s="42">
        <v>0.9</v>
      </c>
      <c r="J95" s="41">
        <f t="shared" si="8"/>
        <v>10038.3552</v>
      </c>
      <c r="K95" s="41">
        <f t="shared" si="9"/>
        <v>1115.3727999999992</v>
      </c>
      <c r="L95" s="18" t="s">
        <v>46</v>
      </c>
    </row>
    <row r="96" spans="1:12" s="14" customFormat="1" ht="13.5" thickBot="1" x14ac:dyDescent="0.25">
      <c r="B96" s="43" t="s">
        <v>120</v>
      </c>
      <c r="C96" s="44">
        <v>700</v>
      </c>
      <c r="D96" s="44"/>
      <c r="E96" s="44">
        <f t="shared" si="10"/>
        <v>0</v>
      </c>
      <c r="F96" s="44">
        <v>0.25</v>
      </c>
      <c r="G96" s="45">
        <f t="shared" si="11"/>
        <v>175</v>
      </c>
      <c r="H96" s="45">
        <f t="shared" si="12"/>
        <v>525</v>
      </c>
      <c r="I96" s="46">
        <v>0.92</v>
      </c>
      <c r="J96" s="45">
        <f t="shared" si="8"/>
        <v>483</v>
      </c>
      <c r="K96" s="45">
        <f t="shared" si="9"/>
        <v>42</v>
      </c>
      <c r="L96" s="47" t="s">
        <v>121</v>
      </c>
    </row>
    <row r="97" spans="1:12" s="14" customFormat="1" x14ac:dyDescent="0.2">
      <c r="A97" s="24"/>
      <c r="B97" s="24"/>
      <c r="C97" s="48">
        <f xml:space="preserve"> SUM(C11:C96)</f>
        <v>489858</v>
      </c>
      <c r="D97" s="48"/>
      <c r="E97" s="48"/>
      <c r="F97" s="24"/>
      <c r="G97" s="48">
        <f>SUM(G11:G96)</f>
        <v>33034.454319999997</v>
      </c>
      <c r="H97" s="48">
        <f>SUM(H11:H96)</f>
        <v>456597.92567999999</v>
      </c>
      <c r="I97" s="49"/>
      <c r="J97" s="48">
        <f>SUM(J11:J96)</f>
        <v>365751.21753007045</v>
      </c>
      <c r="K97" s="48">
        <f>SUM(K11:K96)</f>
        <v>90846.708149929604</v>
      </c>
      <c r="L97" s="24"/>
    </row>
    <row r="98" spans="1:12" x14ac:dyDescent="0.2">
      <c r="I98" s="9"/>
    </row>
    <row r="99" spans="1:12" x14ac:dyDescent="0.2">
      <c r="I99" s="9"/>
      <c r="K99" s="12"/>
    </row>
    <row r="100" spans="1:12" x14ac:dyDescent="0.2">
      <c r="I100" s="9"/>
    </row>
    <row r="101" spans="1:12" x14ac:dyDescent="0.2">
      <c r="I101" s="9"/>
    </row>
    <row r="102" spans="1:12" x14ac:dyDescent="0.2">
      <c r="I102" s="9"/>
    </row>
    <row r="103" spans="1:12" x14ac:dyDescent="0.2">
      <c r="I103" s="9"/>
    </row>
    <row r="104" spans="1:12" x14ac:dyDescent="0.2">
      <c r="I104" s="9"/>
    </row>
    <row r="105" spans="1:12" x14ac:dyDescent="0.2">
      <c r="I105" s="9"/>
    </row>
    <row r="106" spans="1:12" x14ac:dyDescent="0.2">
      <c r="I106" s="9"/>
    </row>
    <row r="107" spans="1:12" x14ac:dyDescent="0.2">
      <c r="I107" s="9"/>
    </row>
    <row r="108" spans="1:12" x14ac:dyDescent="0.2">
      <c r="I108" s="9"/>
    </row>
    <row r="109" spans="1:12" x14ac:dyDescent="0.2">
      <c r="I109" s="9"/>
    </row>
    <row r="110" spans="1:12" x14ac:dyDescent="0.2">
      <c r="I110" s="9"/>
    </row>
    <row r="111" spans="1:12" x14ac:dyDescent="0.2">
      <c r="I111" s="9"/>
    </row>
    <row r="112" spans="1:12" x14ac:dyDescent="0.2">
      <c r="I112" s="9"/>
    </row>
    <row r="113" spans="9:9" x14ac:dyDescent="0.2">
      <c r="I113" s="9"/>
    </row>
    <row r="114" spans="9:9" x14ac:dyDescent="0.2">
      <c r="I114" s="9"/>
    </row>
    <row r="115" spans="9:9" x14ac:dyDescent="0.2">
      <c r="I115" s="9"/>
    </row>
    <row r="116" spans="9:9" x14ac:dyDescent="0.2">
      <c r="I116" s="9"/>
    </row>
    <row r="117" spans="9:9" x14ac:dyDescent="0.2">
      <c r="I117" s="9"/>
    </row>
    <row r="118" spans="9:9" x14ac:dyDescent="0.2">
      <c r="I118" s="9"/>
    </row>
    <row r="119" spans="9:9" x14ac:dyDescent="0.2">
      <c r="I119" s="9"/>
    </row>
    <row r="120" spans="9:9" x14ac:dyDescent="0.2">
      <c r="I120" s="9"/>
    </row>
    <row r="121" spans="9:9" x14ac:dyDescent="0.2">
      <c r="I121" s="9"/>
    </row>
    <row r="122" spans="9:9" x14ac:dyDescent="0.2">
      <c r="I122" s="9"/>
    </row>
    <row r="123" spans="9:9" x14ac:dyDescent="0.2">
      <c r="I123" s="9"/>
    </row>
    <row r="124" spans="9:9" x14ac:dyDescent="0.2">
      <c r="I124" s="9"/>
    </row>
  </sheetData>
  <printOptions horizontalCentered="1" gridLines="1"/>
  <pageMargins left="0.21" right="0.2" top="1" bottom="1" header="0.5" footer="0.5"/>
  <pageSetup paperSize="5" scale="7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Offshore, S. Tx, Arklatex, G.C.</vt:lpstr>
      <vt:lpstr>'Offshore, S. Tx, Arklatex, G.C.'!Print_Titles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Cynthia Cantrell</dc:creator>
  <cp:lastModifiedBy>Jan Havlíček</cp:lastModifiedBy>
  <cp:lastPrinted>2000-05-31T13:36:34Z</cp:lastPrinted>
  <dcterms:created xsi:type="dcterms:W3CDTF">2000-05-31T12:59:46Z</dcterms:created>
  <dcterms:modified xsi:type="dcterms:W3CDTF">2023-09-17T23:50:41Z</dcterms:modified>
</cp:coreProperties>
</file>