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D620D4-AEE2-48DA-B92C-476E4DB8578B}" xr6:coauthVersionLast="47" xr6:coauthVersionMax="47" xr10:uidLastSave="{00000000-0000-0000-0000-000000000000}"/>
  <bookViews>
    <workbookView xWindow="-120" yWindow="-120" windowWidth="38640" windowHeight="15720"/>
  </bookViews>
  <sheets>
    <sheet name="JAN 00" sheetId="1" r:id="rId1"/>
  </sheets>
  <definedNames>
    <definedName name="_xlnm.Print_Area" localSheetId="0">'JAN 00'!$A$1:$H$78</definedName>
    <definedName name="_xlnm.Print_Titles" localSheetId="0">'JAN 00'!$1:$8</definedName>
  </definedNames>
  <calcPr calcId="0" fullCalcOnLoad="1" iterate="1" iterateCount="1"/>
</workbook>
</file>

<file path=xl/calcChain.xml><?xml version="1.0" encoding="utf-8"?>
<calcChain xmlns="http://schemas.openxmlformats.org/spreadsheetml/2006/main">
  <c r="H10" i="1" l="1"/>
  <c r="H11" i="1"/>
  <c r="H12" i="1"/>
  <c r="D13" i="1"/>
  <c r="E13" i="1"/>
  <c r="H13" i="1"/>
  <c r="D14" i="1"/>
  <c r="E14" i="1"/>
  <c r="H14" i="1"/>
  <c r="D15" i="1"/>
  <c r="E15" i="1"/>
  <c r="H15" i="1"/>
  <c r="H18" i="1"/>
  <c r="H20" i="1"/>
  <c r="D23" i="1"/>
  <c r="E23" i="1"/>
  <c r="H23" i="1"/>
  <c r="H28" i="1"/>
  <c r="D29" i="1"/>
  <c r="E29" i="1"/>
  <c r="H29" i="1"/>
  <c r="H30" i="1"/>
  <c r="H31" i="1"/>
  <c r="H32" i="1"/>
  <c r="D33" i="1"/>
  <c r="E33" i="1"/>
  <c r="H33" i="1"/>
  <c r="D35" i="1"/>
  <c r="E35" i="1"/>
  <c r="H35" i="1"/>
  <c r="D37" i="1"/>
  <c r="E37" i="1"/>
  <c r="H37" i="1"/>
  <c r="H40" i="1"/>
  <c r="H41" i="1"/>
  <c r="H42" i="1"/>
  <c r="D43" i="1"/>
  <c r="E43" i="1"/>
  <c r="H43" i="1"/>
  <c r="H44" i="1"/>
  <c r="H45" i="1"/>
  <c r="H46" i="1"/>
  <c r="D48" i="1"/>
  <c r="E48" i="1"/>
  <c r="H48" i="1"/>
  <c r="H50" i="1"/>
  <c r="H51" i="1"/>
  <c r="H52" i="1"/>
  <c r="D54" i="1"/>
  <c r="E54" i="1"/>
  <c r="H54" i="1"/>
  <c r="D56" i="1"/>
  <c r="E56" i="1"/>
  <c r="H56" i="1"/>
  <c r="H59" i="1"/>
  <c r="H60" i="1"/>
  <c r="H61" i="1"/>
  <c r="D63" i="1"/>
  <c r="E63" i="1"/>
  <c r="H63" i="1"/>
  <c r="H66" i="1"/>
  <c r="D67" i="1"/>
  <c r="E67" i="1"/>
  <c r="H67" i="1"/>
  <c r="D69" i="1"/>
  <c r="E69" i="1"/>
  <c r="H69" i="1"/>
  <c r="D71" i="1"/>
  <c r="E71" i="1"/>
  <c r="H71" i="1"/>
  <c r="D73" i="1"/>
  <c r="E73" i="1"/>
  <c r="H73" i="1"/>
</calcChain>
</file>

<file path=xl/comments1.xml><?xml version="1.0" encoding="utf-8"?>
<comments xmlns="http://schemas.openxmlformats.org/spreadsheetml/2006/main">
  <authors>
    <author>hcamp</author>
  </authors>
  <commentList>
    <comment ref="I28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$ 2.279 / Mcf   2/99 - 7/99
Price to change 8/99
Termin 6/30/2001
</t>
        </r>
      </text>
    </comment>
    <comment ref="I2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Trans 2   5,000/d  $3.136       Termin  9/30/1999
Trans 3   4,000/d  HSC +.45   Termin  6/30/2001
Trans 4   5,000/d  $2.71         Termin  2/29/2000
Trans 5   2,500/d  HSC +.403 Termin  6/30/2001 
Trans 7   4,000/d  HSC +.403 Termin  6/30/2001</t>
        </r>
      </text>
    </comment>
    <comment ref="I3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$1.97  Termin 7/31/2000</t>
        </r>
      </text>
    </comment>
    <comment ref="I3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 - .055
Termin 1/31/2001
</t>
        </r>
      </text>
    </comment>
    <comment ref="I3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Allocated Volume is difference between 
total flows at Mtrs 1279,1280, &amp; 1293 and 
Industrial volumes provided by Entex at Lufkin Diboll</t>
        </r>
      </text>
    </comment>
    <comment ref="I3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14,000/d
HSC +.769   Termin 3/31/2005
HSC + .60    4/1/2005-3/31/2006
</t>
        </r>
      </text>
    </comment>
    <comment ref="I4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$ 2.4598 / Mcf for May 1999
Price changes monthly
Termin 6/30/2001</t>
        </r>
      </text>
    </comment>
    <comment ref="I4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HSC+ .10  Termin 12/31/99</t>
        </r>
      </text>
    </comment>
    <comment ref="I4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3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30,000
split between Unit &amp; Reliant Entex
HSC - .07   Termin 3/31/2006
</t>
        </r>
      </text>
    </comment>
    <comment ref="I44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5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40,000
Dplit between Unit &amp; Reliant Entex
HSC +.05  Termin 3/31/2006
</t>
        </r>
      </text>
    </comment>
    <comment ref="I46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500 / day
$ 2.06  Termin 7/31/2000
</t>
        </r>
      </text>
    </comment>
    <comment ref="I5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4,000 / d North Star Steel
HSC - .07
</t>
        </r>
      </text>
    </comment>
    <comment ref="I5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8,000/d
HSC -.12  Termin 3/31/2006
volume provided by Entex on Industrial
Customers Served Letter
</t>
        </r>
      </text>
    </comment>
    <comment ref="I52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$2.00   Termin  12/1/2001
Volume provided by Entex on Industrial Customers Served Leter
</t>
        </r>
      </text>
    </comment>
    <comment ref="I59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15,000/day
HSC + .45  Termin 6/30/2001
HSC + .60  7/1/2001 to 3/31/2006</t>
        </r>
      </text>
    </comment>
    <comment ref="I60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24,000/day
HSC + .45  Termin 6/30/2001
HSC + .60  7/1/2001 to 3/31/2006</t>
        </r>
      </text>
    </comment>
    <comment ref="I61" authorId="0" shapeId="0">
      <text>
        <r>
          <rPr>
            <b/>
            <sz val="8"/>
            <color indexed="81"/>
            <rFont val="Tahoma"/>
          </rPr>
          <t>hcamp:</t>
        </r>
        <r>
          <rPr>
            <sz val="8"/>
            <color indexed="81"/>
            <rFont val="Tahoma"/>
          </rPr>
          <t xml:space="preserve">
up to 22,000/day
HSC + .45  Termin 6/30/2001
HSC + .60  7/1/2001 to 3/31/2006</t>
        </r>
      </text>
    </comment>
  </commentList>
</comments>
</file>

<file path=xl/sharedStrings.xml><?xml version="1.0" encoding="utf-8"?>
<sst xmlns="http://schemas.openxmlformats.org/spreadsheetml/2006/main" count="102" uniqueCount="76">
  <si>
    <t>Residential</t>
  </si>
  <si>
    <t>91% Domestic</t>
  </si>
  <si>
    <t>016-41991-313</t>
  </si>
  <si>
    <t>existing</t>
  </si>
  <si>
    <t>016-41991-306</t>
  </si>
  <si>
    <t>Angelina Cty.</t>
  </si>
  <si>
    <t>Total Residential</t>
  </si>
  <si>
    <t>Industrial</t>
  </si>
  <si>
    <t>9% Industrial</t>
  </si>
  <si>
    <t>016-41991-311</t>
  </si>
  <si>
    <t>Tier 1</t>
  </si>
  <si>
    <t>VA Hospital</t>
  </si>
  <si>
    <t>Total Industrial at meter 2000</t>
  </si>
  <si>
    <t>016-91000-301</t>
  </si>
  <si>
    <t>016-41991-312</t>
  </si>
  <si>
    <t>Total Industrial not at meter 2000</t>
  </si>
  <si>
    <t>Total Industrial</t>
  </si>
  <si>
    <t>Huntsville/Woodlands/Conroe</t>
  </si>
  <si>
    <t>Total H/W/C</t>
  </si>
  <si>
    <t>Transportation</t>
  </si>
  <si>
    <t>Total Transportation</t>
  </si>
  <si>
    <t>Houston Pipe Line</t>
  </si>
  <si>
    <t>Midcon</t>
  </si>
  <si>
    <t>From</t>
  </si>
  <si>
    <t>Reliant Energy - Entex</t>
  </si>
  <si>
    <t>Gas Flow Day</t>
  </si>
  <si>
    <t>Total Available</t>
  </si>
  <si>
    <t>Total HPL</t>
  </si>
  <si>
    <t>Total  Midcon</t>
  </si>
  <si>
    <t>Total Allocated</t>
  </si>
  <si>
    <t>Allocated as Follows:</t>
  </si>
  <si>
    <t>Check Available = Allocated</t>
  </si>
  <si>
    <t>Subtotal</t>
  </si>
  <si>
    <t>Month to Date</t>
  </si>
  <si>
    <t>Enron Capital &amp;  Trade/Houston Pipe Line</t>
  </si>
  <si>
    <t>016-41991-301</t>
  </si>
  <si>
    <t>012-41991-301</t>
  </si>
  <si>
    <t>012-41991-204</t>
  </si>
  <si>
    <t>012-41991-203</t>
  </si>
  <si>
    <t>HPL 76</t>
  </si>
  <si>
    <t>ECT Trans # 1</t>
  </si>
  <si>
    <t>NGMS 308</t>
  </si>
  <si>
    <t>Lufkin Diboll</t>
  </si>
  <si>
    <t>NSS/Vidor</t>
  </si>
  <si>
    <t>VA Hosp</t>
  </si>
  <si>
    <t>Transactions 2-5,7</t>
  </si>
  <si>
    <t>CNG</t>
  </si>
  <si>
    <t>Tier 2</t>
  </si>
  <si>
    <t>Firm Trsp</t>
  </si>
  <si>
    <t>IT</t>
  </si>
  <si>
    <t>Huntv,Woodls,Conroe</t>
  </si>
  <si>
    <t>Industrial Tier 1 &amp; 2</t>
  </si>
  <si>
    <t>MONTHLY NOMINATION SUMMARY</t>
  </si>
  <si>
    <t xml:space="preserve"> Entex Descr.</t>
  </si>
  <si>
    <t>HPL  Points</t>
  </si>
  <si>
    <t>Trans 10 Angelina Cty.</t>
  </si>
  <si>
    <t>Trans 6 -Huntsville</t>
  </si>
  <si>
    <t>Trans 9 -Woodlands</t>
  </si>
  <si>
    <t>Trans 8 - Conroe</t>
  </si>
  <si>
    <t>Transport Receipts</t>
  </si>
  <si>
    <t>981279, 981280, 981293</t>
  </si>
  <si>
    <t>PAYBACK</t>
  </si>
  <si>
    <t>016-91000-303</t>
  </si>
  <si>
    <t>Temple Inland</t>
  </si>
  <si>
    <t>Lufkin/Diboll- Temple Inland</t>
  </si>
  <si>
    <t>Meter</t>
  </si>
  <si>
    <t>Trans 6- Silsbee</t>
  </si>
  <si>
    <t>Transaction 1 - Overflow</t>
  </si>
  <si>
    <t>Trans 6 -Tier 1 - Entex</t>
  </si>
  <si>
    <t>Trans 6 -Tier 2 - Entex</t>
  </si>
  <si>
    <t>Trans 6 -Tier 1 - Unit</t>
  </si>
  <si>
    <t>Trans 6 - Tier 2  - Unit</t>
  </si>
  <si>
    <t>PG&amp;E THOMPSONVILLE</t>
  </si>
  <si>
    <t>TEJAS THOMPSONVILLE</t>
  </si>
  <si>
    <t>CHAMPIONS</t>
  </si>
  <si>
    <t>Huntsman East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</si>
</sst>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4" x14ac:knownFonts="1">
    <font>
      <sz val="10"/>
      <name val="Arial"/>
    </font>
    <font>
      <b/>
      <i/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i/>
      <sz val="10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u/>
      <sz val="14"/>
      <name val="Arial"/>
      <family val="2"/>
    </font>
    <font>
      <sz val="8"/>
      <color indexed="81"/>
      <name val="Tahoma"/>
    </font>
    <font>
      <b/>
      <sz val="8"/>
      <color indexed="81"/>
      <name val="Tahoma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  <xf numFmtId="0" fontId="2" fillId="2" borderId="0" xfId="0" applyFont="1" applyFill="1" applyAlignment="1">
      <alignment horizontal="right"/>
    </xf>
    <xf numFmtId="0" fontId="2" fillId="2" borderId="0" xfId="0" applyFont="1" applyFill="1"/>
    <xf numFmtId="0" fontId="3" fillId="2" borderId="0" xfId="0" applyFont="1" applyFill="1"/>
    <xf numFmtId="0" fontId="4" fillId="0" borderId="0" xfId="0" applyFont="1" applyFill="1"/>
    <xf numFmtId="0" fontId="4" fillId="0" borderId="0" xfId="0" applyFont="1" applyFill="1" applyAlignment="1">
      <alignment horizontal="right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4" fontId="6" fillId="0" borderId="0" xfId="0" applyNumberFormat="1" applyFont="1" applyAlignment="1">
      <alignment horizontal="center"/>
    </xf>
    <xf numFmtId="0" fontId="8" fillId="0" borderId="0" xfId="0" applyFont="1" applyAlignment="1">
      <alignment horizontal="right"/>
    </xf>
    <xf numFmtId="0" fontId="0" fillId="0" borderId="0" xfId="0" applyFill="1"/>
    <xf numFmtId="0" fontId="5" fillId="0" borderId="0" xfId="0" applyFont="1" applyFill="1" applyAlignment="1">
      <alignment horizontal="left"/>
    </xf>
    <xf numFmtId="0" fontId="9" fillId="2" borderId="1" xfId="0" applyFont="1" applyFill="1" applyBorder="1" applyAlignment="1">
      <alignment horizontal="right"/>
    </xf>
    <xf numFmtId="0" fontId="0" fillId="2" borderId="1" xfId="0" applyFill="1" applyBorder="1"/>
    <xf numFmtId="0" fontId="10" fillId="2" borderId="1" xfId="0" applyFont="1" applyFill="1" applyBorder="1"/>
    <xf numFmtId="0" fontId="0" fillId="0" borderId="2" xfId="0" applyBorder="1" applyAlignment="1">
      <alignment horizontal="right"/>
    </xf>
    <xf numFmtId="0" fontId="0" fillId="0" borderId="2" xfId="0" applyBorder="1"/>
    <xf numFmtId="0" fontId="5" fillId="0" borderId="0" xfId="0" applyFont="1" applyFill="1" applyAlignment="1">
      <alignment horizontal="right"/>
    </xf>
    <xf numFmtId="0" fontId="11" fillId="0" borderId="0" xfId="0" applyFont="1" applyAlignment="1">
      <alignment horizontal="center"/>
    </xf>
    <xf numFmtId="0" fontId="11" fillId="0" borderId="0" xfId="0" applyFont="1" applyFill="1" applyAlignment="1">
      <alignment horizontal="center"/>
    </xf>
    <xf numFmtId="0" fontId="4" fillId="0" borderId="0" xfId="0" applyFont="1" applyAlignment="1">
      <alignment horizontal="right"/>
    </xf>
    <xf numFmtId="0" fontId="0" fillId="0" borderId="0" xfId="0" applyAlignment="1">
      <alignment horizontal="left"/>
    </xf>
    <xf numFmtId="0" fontId="5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/>
    <xf numFmtId="3" fontId="5" fillId="0" borderId="0" xfId="0" applyNumberFormat="1" applyFont="1" applyFill="1" applyAlignment="1">
      <alignment horizontal="right"/>
    </xf>
    <xf numFmtId="3" fontId="0" fillId="0" borderId="3" xfId="0" applyNumberFormat="1" applyBorder="1"/>
    <xf numFmtId="3" fontId="5" fillId="0" borderId="3" xfId="0" applyNumberFormat="1" applyFont="1" applyFill="1" applyBorder="1" applyAlignment="1">
      <alignment horizontal="right"/>
    </xf>
    <xf numFmtId="3" fontId="0" fillId="0" borderId="0" xfId="0" applyNumberFormat="1" applyBorder="1"/>
    <xf numFmtId="3" fontId="5" fillId="0" borderId="0" xfId="0" applyNumberFormat="1" applyFont="1" applyFill="1" applyBorder="1" applyAlignment="1">
      <alignment horizontal="right"/>
    </xf>
    <xf numFmtId="3" fontId="2" fillId="2" borderId="1" xfId="0" applyNumberFormat="1" applyFont="1" applyFill="1" applyBorder="1"/>
    <xf numFmtId="3" fontId="2" fillId="0" borderId="1" xfId="0" applyNumberFormat="1" applyFont="1" applyFill="1" applyBorder="1"/>
    <xf numFmtId="3" fontId="0" fillId="0" borderId="0" xfId="0" applyNumberFormat="1" applyFill="1"/>
    <xf numFmtId="3" fontId="0" fillId="2" borderId="0" xfId="0" applyNumberFormat="1" applyFill="1"/>
    <xf numFmtId="3" fontId="2" fillId="2" borderId="0" xfId="0" applyNumberFormat="1" applyFont="1" applyFill="1"/>
    <xf numFmtId="3" fontId="1" fillId="0" borderId="0" xfId="0" applyNumberFormat="1" applyFont="1"/>
    <xf numFmtId="3" fontId="9" fillId="2" borderId="1" xfId="0" applyNumberFormat="1" applyFont="1" applyFill="1" applyBorder="1"/>
    <xf numFmtId="3" fontId="9" fillId="0" borderId="1" xfId="0" applyNumberFormat="1" applyFont="1" applyFill="1" applyBorder="1" applyAlignment="1">
      <alignment horizontal="right"/>
    </xf>
    <xf numFmtId="3" fontId="0" fillId="0" borderId="2" xfId="0" applyNumberFormat="1" applyBorder="1"/>
    <xf numFmtId="3" fontId="5" fillId="0" borderId="2" xfId="0" applyNumberFormat="1" applyFont="1" applyFill="1" applyBorder="1" applyAlignment="1">
      <alignment horizontal="right"/>
    </xf>
    <xf numFmtId="0" fontId="4" fillId="0" borderId="0" xfId="0" applyFont="1"/>
    <xf numFmtId="3" fontId="4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82"/>
  <sheetViews>
    <sheetView showGridLines="0" tabSelected="1" topLeftCell="B1" workbookViewId="0">
      <selection activeCell="E2" sqref="E2"/>
    </sheetView>
  </sheetViews>
  <sheetFormatPr defaultRowHeight="12.75" x14ac:dyDescent="0.2"/>
  <cols>
    <col min="1" max="1" width="30.42578125" bestFit="1" customWidth="1"/>
    <col min="2" max="2" width="23.5703125" customWidth="1"/>
    <col min="3" max="3" width="13.85546875" bestFit="1" customWidth="1"/>
    <col min="4" max="6" width="14.85546875" customWidth="1"/>
    <col min="7" max="7" width="1.85546875" customWidth="1"/>
    <col min="8" max="8" width="18.5703125" style="21" bestFit="1" customWidth="1"/>
  </cols>
  <sheetData>
    <row r="1" spans="1:8" ht="23.25" x14ac:dyDescent="0.35">
      <c r="D1" s="10" t="s">
        <v>24</v>
      </c>
      <c r="E1" s="10"/>
      <c r="F1" s="10"/>
    </row>
    <row r="2" spans="1:8" x14ac:dyDescent="0.2">
      <c r="D2" s="8" t="s">
        <v>34</v>
      </c>
      <c r="E2" s="8" t="s">
        <v>34</v>
      </c>
      <c r="F2" s="8"/>
    </row>
    <row r="3" spans="1:8" x14ac:dyDescent="0.2">
      <c r="D3" s="8" t="s">
        <v>52</v>
      </c>
      <c r="E3" s="8" t="s">
        <v>52</v>
      </c>
      <c r="F3" s="8"/>
    </row>
    <row r="5" spans="1:8" ht="18" x14ac:dyDescent="0.25">
      <c r="D5" s="22" t="s">
        <v>23</v>
      </c>
      <c r="E5" s="22" t="s">
        <v>23</v>
      </c>
      <c r="F5" s="22"/>
      <c r="H5" s="23" t="s">
        <v>33</v>
      </c>
    </row>
    <row r="6" spans="1:8" ht="18" x14ac:dyDescent="0.25">
      <c r="D6" s="9"/>
      <c r="E6" s="9"/>
      <c r="F6" s="9"/>
    </row>
    <row r="7" spans="1:8" ht="18" x14ac:dyDescent="0.25">
      <c r="A7" s="11" t="s">
        <v>25</v>
      </c>
      <c r="C7" s="26" t="s">
        <v>53</v>
      </c>
      <c r="D7" s="12">
        <v>36526</v>
      </c>
      <c r="E7" s="12">
        <v>36530</v>
      </c>
      <c r="F7" s="12"/>
      <c r="G7" s="12">
        <v>36421</v>
      </c>
    </row>
    <row r="8" spans="1:8" ht="18" x14ac:dyDescent="0.25">
      <c r="D8" s="9"/>
      <c r="E8" s="9"/>
      <c r="F8" s="9"/>
    </row>
    <row r="9" spans="1:8" x14ac:dyDescent="0.2">
      <c r="A9" s="8" t="s">
        <v>21</v>
      </c>
    </row>
    <row r="10" spans="1:8" x14ac:dyDescent="0.2">
      <c r="A10">
        <v>982000</v>
      </c>
      <c r="C10" t="s">
        <v>54</v>
      </c>
      <c r="D10" s="29">
        <v>175000</v>
      </c>
      <c r="E10" s="29">
        <v>210000</v>
      </c>
      <c r="F10" s="29"/>
      <c r="H10" s="30">
        <f t="shared" ref="H10:H15" si="0">SUM(D10:G10)</f>
        <v>385000</v>
      </c>
    </row>
    <row r="11" spans="1:8" x14ac:dyDescent="0.2">
      <c r="A11">
        <v>981258</v>
      </c>
      <c r="B11" t="s">
        <v>51</v>
      </c>
      <c r="C11" t="s">
        <v>74</v>
      </c>
      <c r="D11" s="46">
        <v>0</v>
      </c>
      <c r="E11" s="46">
        <v>0</v>
      </c>
      <c r="F11" s="46"/>
      <c r="H11" s="30">
        <f t="shared" si="0"/>
        <v>0</v>
      </c>
    </row>
    <row r="12" spans="1:8" x14ac:dyDescent="0.2">
      <c r="A12" s="45">
        <v>981195</v>
      </c>
      <c r="B12" t="s">
        <v>51</v>
      </c>
      <c r="C12" t="s">
        <v>75</v>
      </c>
      <c r="D12" s="46">
        <v>4000</v>
      </c>
      <c r="E12" s="46">
        <v>4000</v>
      </c>
      <c r="F12" s="46"/>
      <c r="H12" s="30">
        <f t="shared" si="0"/>
        <v>8000</v>
      </c>
    </row>
    <row r="13" spans="1:8" x14ac:dyDescent="0.2">
      <c r="A13" s="2" t="s">
        <v>60</v>
      </c>
      <c r="B13" t="s">
        <v>64</v>
      </c>
      <c r="D13" s="29">
        <f>+D32+D51+D52</f>
        <v>10800</v>
      </c>
      <c r="E13" s="29">
        <f>+E32+E51+E52</f>
        <v>10800</v>
      </c>
      <c r="F13" s="29"/>
      <c r="H13" s="30">
        <f t="shared" si="0"/>
        <v>21600</v>
      </c>
    </row>
    <row r="14" spans="1:8" x14ac:dyDescent="0.2">
      <c r="A14">
        <v>980073</v>
      </c>
      <c r="B14" t="s">
        <v>50</v>
      </c>
      <c r="D14" s="29">
        <f>SUM(D59:D61)</f>
        <v>9000</v>
      </c>
      <c r="E14" s="29">
        <f>SUM(E59:E61)</f>
        <v>20000</v>
      </c>
      <c r="F14" s="29"/>
      <c r="H14" s="30">
        <f t="shared" si="0"/>
        <v>29000</v>
      </c>
    </row>
    <row r="15" spans="1:8" x14ac:dyDescent="0.2">
      <c r="A15" s="13" t="s">
        <v>27</v>
      </c>
      <c r="D15" s="31">
        <f>SUM(D10:D14)</f>
        <v>198800</v>
      </c>
      <c r="E15" s="31">
        <f>SUM(E10:E14)</f>
        <v>244800</v>
      </c>
      <c r="F15" s="31"/>
      <c r="H15" s="32">
        <f t="shared" si="0"/>
        <v>443600</v>
      </c>
    </row>
    <row r="16" spans="1:8" x14ac:dyDescent="0.2">
      <c r="D16" s="29"/>
      <c r="E16" s="29"/>
      <c r="F16" s="29"/>
      <c r="H16" s="30"/>
    </row>
    <row r="17" spans="1:9" x14ac:dyDescent="0.2">
      <c r="A17" s="8" t="s">
        <v>22</v>
      </c>
      <c r="D17" s="29"/>
      <c r="E17" s="29"/>
      <c r="F17" s="29"/>
      <c r="H17" s="30"/>
    </row>
    <row r="18" spans="1:9" x14ac:dyDescent="0.2">
      <c r="A18" s="13" t="s">
        <v>28</v>
      </c>
      <c r="D18" s="31">
        <v>20000</v>
      </c>
      <c r="E18" s="31">
        <v>20000</v>
      </c>
      <c r="F18" s="31"/>
      <c r="H18" s="32">
        <f>SUM(D18:G18)</f>
        <v>40000</v>
      </c>
    </row>
    <row r="19" spans="1:9" x14ac:dyDescent="0.2">
      <c r="A19" s="13"/>
      <c r="D19" s="33"/>
      <c r="E19" s="33"/>
      <c r="F19" s="33"/>
      <c r="H19" s="34"/>
    </row>
    <row r="20" spans="1:9" x14ac:dyDescent="0.2">
      <c r="A20" s="27" t="s">
        <v>61</v>
      </c>
      <c r="D20" s="31">
        <v>0</v>
      </c>
      <c r="E20" s="31">
        <v>0</v>
      </c>
      <c r="F20" s="31"/>
      <c r="H20" s="32">
        <f>SUM(D20:G20)</f>
        <v>0</v>
      </c>
    </row>
    <row r="21" spans="1:9" x14ac:dyDescent="0.2">
      <c r="A21" s="13"/>
      <c r="D21" s="33"/>
      <c r="E21" s="33"/>
      <c r="F21" s="33"/>
      <c r="H21" s="34"/>
    </row>
    <row r="22" spans="1:9" x14ac:dyDescent="0.2">
      <c r="A22" s="2"/>
      <c r="D22" s="29"/>
      <c r="E22" s="29"/>
      <c r="F22" s="29"/>
      <c r="H22" s="30"/>
    </row>
    <row r="23" spans="1:9" ht="21" thickBot="1" x14ac:dyDescent="0.35">
      <c r="A23" s="16" t="s">
        <v>26</v>
      </c>
      <c r="B23" s="17"/>
      <c r="C23" s="17"/>
      <c r="D23" s="35">
        <f>D15+D18+D20</f>
        <v>218800</v>
      </c>
      <c r="E23" s="35">
        <f>E15+E18+E20</f>
        <v>264800</v>
      </c>
      <c r="F23" s="35"/>
      <c r="H23" s="36">
        <f>H15+H18</f>
        <v>483600</v>
      </c>
    </row>
    <row r="24" spans="1:9" ht="13.5" thickTop="1" x14ac:dyDescent="0.2">
      <c r="A24" s="2"/>
      <c r="D24" s="29"/>
      <c r="E24" s="29"/>
      <c r="F24" s="29"/>
      <c r="H24" s="30"/>
    </row>
    <row r="25" spans="1:9" x14ac:dyDescent="0.2">
      <c r="A25" s="15" t="s">
        <v>30</v>
      </c>
      <c r="B25" s="14"/>
      <c r="C25" s="14"/>
      <c r="D25" s="37"/>
      <c r="E25" s="37"/>
      <c r="F25" s="37"/>
      <c r="H25" s="30"/>
    </row>
    <row r="26" spans="1:9" x14ac:dyDescent="0.2">
      <c r="A26" s="2"/>
      <c r="D26" s="29"/>
      <c r="E26" s="29"/>
      <c r="F26" s="29"/>
      <c r="H26" s="30"/>
    </row>
    <row r="27" spans="1:9" x14ac:dyDescent="0.2">
      <c r="A27" s="1" t="s">
        <v>0</v>
      </c>
      <c r="D27" s="29"/>
      <c r="E27" s="29"/>
      <c r="F27" s="29"/>
      <c r="H27" s="30"/>
    </row>
    <row r="28" spans="1:9" x14ac:dyDescent="0.2">
      <c r="A28" s="24" t="s">
        <v>36</v>
      </c>
      <c r="B28" t="s">
        <v>1</v>
      </c>
      <c r="C28" t="s">
        <v>39</v>
      </c>
      <c r="D28" s="29">
        <v>910</v>
      </c>
      <c r="E28" s="29">
        <v>910</v>
      </c>
      <c r="F28" s="29"/>
      <c r="H28" s="30">
        <f t="shared" ref="H28:H33" si="1">SUM(D28:G28)</f>
        <v>1820</v>
      </c>
    </row>
    <row r="29" spans="1:9" x14ac:dyDescent="0.2">
      <c r="A29" s="2" t="s">
        <v>35</v>
      </c>
      <c r="B29" s="25" t="s">
        <v>45</v>
      </c>
      <c r="C29" s="25" t="s">
        <v>40</v>
      </c>
      <c r="D29" s="29">
        <f>4000+5000+2500+4000</f>
        <v>15500</v>
      </c>
      <c r="E29" s="29">
        <f>4000+5000+2500+4000</f>
        <v>15500</v>
      </c>
      <c r="F29" s="29"/>
      <c r="H29" s="30">
        <f t="shared" si="1"/>
        <v>31000</v>
      </c>
    </row>
    <row r="30" spans="1:9" x14ac:dyDescent="0.2">
      <c r="A30" s="2" t="s">
        <v>2</v>
      </c>
      <c r="B30" t="s">
        <v>3</v>
      </c>
      <c r="C30" t="s">
        <v>41</v>
      </c>
      <c r="D30" s="29">
        <v>10000</v>
      </c>
      <c r="E30" s="29">
        <v>10000</v>
      </c>
      <c r="F30" s="29"/>
      <c r="H30" s="30">
        <f t="shared" si="1"/>
        <v>20000</v>
      </c>
    </row>
    <row r="31" spans="1:9" x14ac:dyDescent="0.2">
      <c r="A31" s="2" t="s">
        <v>4</v>
      </c>
      <c r="B31" t="s">
        <v>66</v>
      </c>
      <c r="D31" s="29">
        <v>250</v>
      </c>
      <c r="E31" s="29">
        <v>250</v>
      </c>
      <c r="F31" s="29"/>
      <c r="H31" s="30">
        <f t="shared" si="1"/>
        <v>500</v>
      </c>
    </row>
    <row r="32" spans="1:9" x14ac:dyDescent="0.2">
      <c r="A32" s="2" t="s">
        <v>35</v>
      </c>
      <c r="B32" t="s">
        <v>55</v>
      </c>
      <c r="C32" t="s">
        <v>42</v>
      </c>
      <c r="D32" s="38">
        <v>0</v>
      </c>
      <c r="E32" s="38">
        <v>0</v>
      </c>
      <c r="F32" s="38"/>
      <c r="H32" s="30">
        <f t="shared" si="1"/>
        <v>0</v>
      </c>
    </row>
    <row r="33" spans="1:9" x14ac:dyDescent="0.2">
      <c r="A33" s="2"/>
      <c r="B33" s="13" t="s">
        <v>32</v>
      </c>
      <c r="C33" s="13"/>
      <c r="D33" s="31">
        <f>SUM(D28:D32)</f>
        <v>26660</v>
      </c>
      <c r="E33" s="31">
        <f>SUM(E28:E32)</f>
        <v>26660</v>
      </c>
      <c r="F33" s="31"/>
      <c r="H33" s="32">
        <f t="shared" si="1"/>
        <v>53320</v>
      </c>
    </row>
    <row r="34" spans="1:9" x14ac:dyDescent="0.2">
      <c r="A34" s="2"/>
      <c r="D34" s="29"/>
      <c r="E34" s="29"/>
      <c r="F34" s="29"/>
      <c r="H34" s="30"/>
    </row>
    <row r="35" spans="1:9" x14ac:dyDescent="0.2">
      <c r="A35" s="2" t="s">
        <v>35</v>
      </c>
      <c r="B35" t="s">
        <v>67</v>
      </c>
      <c r="C35" s="2" t="s">
        <v>40</v>
      </c>
      <c r="D35" s="38">
        <f>D23-D33-D56-D63-D69</f>
        <v>103000</v>
      </c>
      <c r="E35" s="38">
        <f>E23-E33-E56-E63-E69</f>
        <v>138000</v>
      </c>
      <c r="F35" s="38"/>
      <c r="H35" s="30">
        <f>SUM(D35:G35)</f>
        <v>241000</v>
      </c>
    </row>
    <row r="36" spans="1:9" x14ac:dyDescent="0.2">
      <c r="A36" s="2"/>
      <c r="D36" s="29"/>
      <c r="E36" s="29"/>
      <c r="F36" s="29"/>
      <c r="H36" s="30"/>
    </row>
    <row r="37" spans="1:9" ht="15.75" x14ac:dyDescent="0.25">
      <c r="A37" s="3" t="s">
        <v>6</v>
      </c>
      <c r="B37" s="4"/>
      <c r="C37" s="4"/>
      <c r="D37" s="39">
        <f>D33+D35</f>
        <v>129660</v>
      </c>
      <c r="E37" s="39">
        <f>E33+E35</f>
        <v>164660</v>
      </c>
      <c r="F37" s="39"/>
      <c r="H37" s="30">
        <f>SUM(D37:G37)</f>
        <v>294320</v>
      </c>
    </row>
    <row r="38" spans="1:9" x14ac:dyDescent="0.2">
      <c r="A38" s="2"/>
      <c r="D38" s="29"/>
      <c r="E38" s="29"/>
      <c r="F38" s="29"/>
      <c r="H38" s="30"/>
    </row>
    <row r="39" spans="1:9" x14ac:dyDescent="0.2">
      <c r="A39" s="1" t="s">
        <v>7</v>
      </c>
      <c r="D39" s="29"/>
      <c r="E39" s="29"/>
      <c r="F39" s="29"/>
      <c r="H39" s="30"/>
    </row>
    <row r="40" spans="1:9" x14ac:dyDescent="0.2">
      <c r="A40" s="24" t="s">
        <v>36</v>
      </c>
      <c r="B40" t="s">
        <v>8</v>
      </c>
      <c r="C40" t="s">
        <v>39</v>
      </c>
      <c r="D40" s="29">
        <v>90</v>
      </c>
      <c r="E40" s="29">
        <v>90</v>
      </c>
      <c r="F40" s="29"/>
      <c r="H40" s="30">
        <f>SUM(D40:G40)</f>
        <v>180</v>
      </c>
    </row>
    <row r="41" spans="1:9" x14ac:dyDescent="0.2">
      <c r="A41" s="2" t="s">
        <v>9</v>
      </c>
      <c r="C41" t="s">
        <v>46</v>
      </c>
      <c r="D41" s="29">
        <v>250</v>
      </c>
      <c r="E41" s="29">
        <v>250</v>
      </c>
      <c r="F41" s="29"/>
      <c r="H41" s="30">
        <f t="shared" ref="H41:H46" si="2">SUM(D41:G41)</f>
        <v>500</v>
      </c>
    </row>
    <row r="42" spans="1:9" x14ac:dyDescent="0.2">
      <c r="A42" s="2" t="s">
        <v>4</v>
      </c>
      <c r="B42" t="s">
        <v>68</v>
      </c>
      <c r="C42" t="s">
        <v>10</v>
      </c>
      <c r="D42" s="29">
        <v>21000</v>
      </c>
      <c r="E42" s="29">
        <v>21000</v>
      </c>
      <c r="F42" s="29"/>
      <c r="H42" s="30">
        <f t="shared" si="2"/>
        <v>42000</v>
      </c>
    </row>
    <row r="43" spans="1:9" x14ac:dyDescent="0.2">
      <c r="A43" s="2" t="s">
        <v>62</v>
      </c>
      <c r="B43" t="s">
        <v>70</v>
      </c>
      <c r="C43" t="s">
        <v>10</v>
      </c>
      <c r="D43" s="29">
        <f>7000+2000</f>
        <v>9000</v>
      </c>
      <c r="E43" s="29">
        <f>7000+2000</f>
        <v>9000</v>
      </c>
      <c r="F43" s="29"/>
      <c r="H43" s="30">
        <f t="shared" si="2"/>
        <v>18000</v>
      </c>
    </row>
    <row r="44" spans="1:9" x14ac:dyDescent="0.2">
      <c r="A44" s="2" t="s">
        <v>4</v>
      </c>
      <c r="B44" t="s">
        <v>69</v>
      </c>
      <c r="C44" t="s">
        <v>47</v>
      </c>
      <c r="D44" s="29">
        <v>7500</v>
      </c>
      <c r="E44" s="29">
        <v>7500</v>
      </c>
      <c r="F44" s="29"/>
      <c r="H44" s="30">
        <f t="shared" si="2"/>
        <v>15000</v>
      </c>
    </row>
    <row r="45" spans="1:9" x14ac:dyDescent="0.2">
      <c r="A45" s="2" t="s">
        <v>62</v>
      </c>
      <c r="B45" t="s">
        <v>71</v>
      </c>
      <c r="C45" t="s">
        <v>47</v>
      </c>
      <c r="D45" s="29">
        <v>2000</v>
      </c>
      <c r="E45" s="29">
        <v>2000</v>
      </c>
      <c r="F45" s="29"/>
      <c r="H45" s="30">
        <f t="shared" si="2"/>
        <v>4000</v>
      </c>
    </row>
    <row r="46" spans="1:9" x14ac:dyDescent="0.2">
      <c r="A46" s="2" t="s">
        <v>4</v>
      </c>
      <c r="B46" t="s">
        <v>11</v>
      </c>
      <c r="C46" t="s">
        <v>44</v>
      </c>
      <c r="D46" s="29">
        <v>500</v>
      </c>
      <c r="E46" s="29">
        <v>500</v>
      </c>
      <c r="F46" s="29"/>
      <c r="H46" s="30">
        <f t="shared" si="2"/>
        <v>1000</v>
      </c>
    </row>
    <row r="47" spans="1:9" x14ac:dyDescent="0.2">
      <c r="A47" s="2"/>
      <c r="D47" s="29"/>
      <c r="E47" s="29"/>
      <c r="F47" s="29"/>
      <c r="H47" s="30"/>
    </row>
    <row r="48" spans="1:9" x14ac:dyDescent="0.2">
      <c r="A48" s="1" t="s">
        <v>12</v>
      </c>
      <c r="D48" s="40">
        <f>SUM(D40:D47)</f>
        <v>40340</v>
      </c>
      <c r="E48" s="40">
        <f>SUM(E40:E47)</f>
        <v>40340</v>
      </c>
      <c r="F48" s="40"/>
      <c r="H48" s="30">
        <f>SUM(D48:G48)</f>
        <v>80680</v>
      </c>
    </row>
    <row r="49" spans="1:9" x14ac:dyDescent="0.2">
      <c r="A49" s="1"/>
      <c r="D49" s="29"/>
      <c r="E49" s="29"/>
      <c r="F49" s="29"/>
      <c r="H49" s="30"/>
    </row>
    <row r="50" spans="1:9" x14ac:dyDescent="0.2">
      <c r="A50" s="2" t="s">
        <v>13</v>
      </c>
      <c r="B50" t="s">
        <v>3</v>
      </c>
      <c r="C50" t="s">
        <v>43</v>
      </c>
      <c r="D50" s="29">
        <v>4000</v>
      </c>
      <c r="E50" s="29">
        <v>4000</v>
      </c>
      <c r="F50" s="29"/>
      <c r="H50" s="30">
        <f>SUM(D50:G50)</f>
        <v>8000</v>
      </c>
    </row>
    <row r="51" spans="1:9" x14ac:dyDescent="0.2">
      <c r="A51" s="2" t="s">
        <v>4</v>
      </c>
      <c r="B51" t="s">
        <v>5</v>
      </c>
      <c r="C51" t="s">
        <v>42</v>
      </c>
      <c r="D51" s="29">
        <v>8000</v>
      </c>
      <c r="E51" s="29">
        <v>8000</v>
      </c>
      <c r="F51" s="29"/>
      <c r="H51" s="30">
        <f>SUM(D51:G51)</f>
        <v>16000</v>
      </c>
    </row>
    <row r="52" spans="1:9" x14ac:dyDescent="0.2">
      <c r="A52" s="2" t="s">
        <v>14</v>
      </c>
      <c r="B52" t="s">
        <v>5</v>
      </c>
      <c r="C52" t="s">
        <v>63</v>
      </c>
      <c r="D52" s="29">
        <v>2800</v>
      </c>
      <c r="E52" s="29">
        <v>2800</v>
      </c>
      <c r="F52" s="29"/>
      <c r="H52" s="30">
        <f>SUM(D52:G52)</f>
        <v>5600</v>
      </c>
    </row>
    <row r="53" spans="1:9" x14ac:dyDescent="0.2">
      <c r="A53" s="2"/>
      <c r="D53" s="29"/>
      <c r="E53" s="29"/>
      <c r="F53" s="29"/>
      <c r="H53" s="30"/>
    </row>
    <row r="54" spans="1:9" x14ac:dyDescent="0.2">
      <c r="A54" s="1" t="s">
        <v>15</v>
      </c>
      <c r="D54" s="40">
        <f>SUM(D50:D53)</f>
        <v>14800</v>
      </c>
      <c r="E54" s="40">
        <f>SUM(E50:E53)</f>
        <v>14800</v>
      </c>
      <c r="F54" s="40"/>
      <c r="H54" s="30">
        <f>SUM(D54:G54)</f>
        <v>29600</v>
      </c>
    </row>
    <row r="55" spans="1:9" x14ac:dyDescent="0.2">
      <c r="A55" s="2"/>
      <c r="D55" s="29"/>
      <c r="E55" s="29"/>
      <c r="F55" s="29"/>
      <c r="H55" s="30"/>
    </row>
    <row r="56" spans="1:9" ht="15.75" x14ac:dyDescent="0.25">
      <c r="A56" s="3" t="s">
        <v>16</v>
      </c>
      <c r="B56" s="4"/>
      <c r="C56" s="4"/>
      <c r="D56" s="39">
        <f>D48+D54</f>
        <v>55140</v>
      </c>
      <c r="E56" s="39">
        <f>E48+E54</f>
        <v>55140</v>
      </c>
      <c r="F56" s="39"/>
      <c r="H56" s="30">
        <f>SUM(D56:G56)</f>
        <v>110280</v>
      </c>
    </row>
    <row r="57" spans="1:9" x14ac:dyDescent="0.2">
      <c r="A57" s="2"/>
      <c r="D57" s="29"/>
      <c r="E57" s="29"/>
      <c r="F57" s="29"/>
      <c r="H57" s="30"/>
    </row>
    <row r="58" spans="1:9" x14ac:dyDescent="0.2">
      <c r="A58" s="1" t="s">
        <v>17</v>
      </c>
      <c r="D58" s="29"/>
      <c r="E58" s="29"/>
      <c r="F58" s="29"/>
      <c r="H58" s="30"/>
    </row>
    <row r="59" spans="1:9" x14ac:dyDescent="0.2">
      <c r="A59" s="2" t="s">
        <v>35</v>
      </c>
      <c r="B59" t="s">
        <v>56</v>
      </c>
      <c r="D59" s="46">
        <v>2000</v>
      </c>
      <c r="E59" s="46">
        <v>4000</v>
      </c>
      <c r="F59" s="46"/>
      <c r="H59" s="30">
        <f>SUM(D59:G59)</f>
        <v>6000</v>
      </c>
    </row>
    <row r="60" spans="1:9" x14ac:dyDescent="0.2">
      <c r="A60" s="2" t="s">
        <v>35</v>
      </c>
      <c r="B60" t="s">
        <v>57</v>
      </c>
      <c r="D60" s="46">
        <v>7000</v>
      </c>
      <c r="E60" s="46">
        <v>16000</v>
      </c>
      <c r="F60" s="46"/>
      <c r="H60" s="30">
        <f>SUM(D60:G60)</f>
        <v>23000</v>
      </c>
    </row>
    <row r="61" spans="1:9" x14ac:dyDescent="0.2">
      <c r="A61" s="2" t="s">
        <v>35</v>
      </c>
      <c r="B61" t="s">
        <v>58</v>
      </c>
      <c r="D61" s="46">
        <v>0</v>
      </c>
      <c r="E61" s="46">
        <v>0</v>
      </c>
      <c r="F61" s="29"/>
      <c r="H61" s="30">
        <f>SUM(D61:G61)</f>
        <v>0</v>
      </c>
    </row>
    <row r="62" spans="1:9" x14ac:dyDescent="0.2">
      <c r="D62" s="29"/>
      <c r="E62" s="29"/>
      <c r="F62" s="29"/>
      <c r="H62" s="30"/>
    </row>
    <row r="63" spans="1:9" ht="15.75" x14ac:dyDescent="0.25">
      <c r="A63" s="3" t="s">
        <v>18</v>
      </c>
      <c r="B63" s="5"/>
      <c r="C63" s="5"/>
      <c r="D63" s="39">
        <f>SUM(D59:D62)</f>
        <v>9000</v>
      </c>
      <c r="E63" s="39">
        <f>SUM(E59:E62)</f>
        <v>20000</v>
      </c>
      <c r="F63" s="39"/>
      <c r="H63" s="30">
        <f>SUM(D63:G63)</f>
        <v>29000</v>
      </c>
    </row>
    <row r="64" spans="1:9" x14ac:dyDescent="0.2">
      <c r="A64" s="2"/>
      <c r="D64" s="29"/>
      <c r="E64" s="29"/>
      <c r="F64" s="29"/>
      <c r="H64" s="30"/>
    </row>
    <row r="65" spans="1:8" x14ac:dyDescent="0.2">
      <c r="A65" s="1" t="s">
        <v>19</v>
      </c>
      <c r="B65" s="6"/>
      <c r="C65" s="6"/>
      <c r="D65" s="29"/>
      <c r="E65" s="29"/>
      <c r="F65" s="29"/>
      <c r="H65" s="30"/>
    </row>
    <row r="66" spans="1:8" x14ac:dyDescent="0.2">
      <c r="A66" s="7" t="s">
        <v>37</v>
      </c>
      <c r="B66" s="6"/>
      <c r="C66" s="6" t="s">
        <v>49</v>
      </c>
      <c r="D66" s="29">
        <v>10000</v>
      </c>
      <c r="E66" s="29">
        <v>10000</v>
      </c>
      <c r="F66" s="29"/>
      <c r="H66" s="30">
        <f>SUM(D66:G66)</f>
        <v>20000</v>
      </c>
    </row>
    <row r="67" spans="1:8" x14ac:dyDescent="0.2">
      <c r="A67" s="7" t="s">
        <v>38</v>
      </c>
      <c r="B67" s="6"/>
      <c r="C67" s="6" t="s">
        <v>48</v>
      </c>
      <c r="D67" s="29">
        <f>21000-6000</f>
        <v>15000</v>
      </c>
      <c r="E67" s="29">
        <f>21000-6000</f>
        <v>15000</v>
      </c>
      <c r="F67" s="29"/>
      <c r="H67" s="30">
        <f>SUM(D67:G67)</f>
        <v>30000</v>
      </c>
    </row>
    <row r="68" spans="1:8" x14ac:dyDescent="0.2">
      <c r="A68" s="7"/>
      <c r="B68" s="6"/>
      <c r="C68" s="6"/>
      <c r="D68" s="29"/>
      <c r="E68" s="29"/>
      <c r="F68" s="29"/>
      <c r="H68" s="30"/>
    </row>
    <row r="69" spans="1:8" ht="15.75" x14ac:dyDescent="0.25">
      <c r="A69" s="3" t="s">
        <v>20</v>
      </c>
      <c r="B69" s="5"/>
      <c r="C69" s="5"/>
      <c r="D69" s="39">
        <f>SUM(D66:D68)</f>
        <v>25000</v>
      </c>
      <c r="E69" s="39">
        <f>SUM(E66:E68)</f>
        <v>25000</v>
      </c>
      <c r="F69" s="39"/>
      <c r="H69" s="30">
        <f>SUM(D69:G69)</f>
        <v>50000</v>
      </c>
    </row>
    <row r="70" spans="1:8" x14ac:dyDescent="0.2">
      <c r="D70" s="29"/>
      <c r="E70" s="29"/>
      <c r="F70" s="29"/>
      <c r="H70" s="30"/>
    </row>
    <row r="71" spans="1:8" ht="21" thickBot="1" x14ac:dyDescent="0.35">
      <c r="A71" s="16" t="s">
        <v>29</v>
      </c>
      <c r="B71" s="18"/>
      <c r="C71" s="18"/>
      <c r="D71" s="41">
        <f>D69+D63+D56+D37</f>
        <v>218800</v>
      </c>
      <c r="E71" s="41">
        <f>E69+E63+E56+E37</f>
        <v>264800</v>
      </c>
      <c r="F71" s="41"/>
      <c r="H71" s="42">
        <f>SUM(D71:G71)</f>
        <v>483600</v>
      </c>
    </row>
    <row r="72" spans="1:8" ht="13.5" thickTop="1" x14ac:dyDescent="0.2">
      <c r="D72" s="29"/>
      <c r="E72" s="29"/>
      <c r="F72" s="29"/>
      <c r="H72" s="30"/>
    </row>
    <row r="73" spans="1:8" ht="13.5" thickBot="1" x14ac:dyDescent="0.25">
      <c r="A73" s="19" t="s">
        <v>31</v>
      </c>
      <c r="B73" s="20"/>
      <c r="C73" s="20"/>
      <c r="D73" s="43">
        <f>D71-D23</f>
        <v>0</v>
      </c>
      <c r="E73" s="43">
        <f>E71-E23</f>
        <v>0</v>
      </c>
      <c r="F73" s="43"/>
      <c r="H73" s="44">
        <f>SUM(D73:G73)</f>
        <v>0</v>
      </c>
    </row>
    <row r="74" spans="1:8" ht="13.5" thickTop="1" x14ac:dyDescent="0.2">
      <c r="D74" s="29"/>
      <c r="E74" s="29"/>
      <c r="F74" s="29"/>
      <c r="H74" s="30"/>
    </row>
    <row r="75" spans="1:8" x14ac:dyDescent="0.2">
      <c r="A75" t="s">
        <v>59</v>
      </c>
      <c r="C75" s="28" t="s">
        <v>65</v>
      </c>
      <c r="D75" s="29"/>
      <c r="E75" s="29"/>
      <c r="F75" s="29"/>
      <c r="H75" s="30"/>
    </row>
    <row r="76" spans="1:8" x14ac:dyDescent="0.2">
      <c r="A76" s="7" t="s">
        <v>37</v>
      </c>
      <c r="B76" t="s">
        <v>72</v>
      </c>
      <c r="C76">
        <v>6296</v>
      </c>
      <c r="D76" s="29">
        <v>10000</v>
      </c>
      <c r="E76" s="29">
        <v>10000</v>
      </c>
      <c r="F76" s="29"/>
      <c r="H76" s="30"/>
    </row>
    <row r="77" spans="1:8" x14ac:dyDescent="0.2">
      <c r="A77" s="7" t="s">
        <v>38</v>
      </c>
      <c r="B77" t="s">
        <v>73</v>
      </c>
      <c r="C77">
        <v>6351</v>
      </c>
      <c r="D77" s="29">
        <v>5000</v>
      </c>
      <c r="E77" s="29">
        <v>5000</v>
      </c>
      <c r="F77" s="29"/>
      <c r="H77" s="30"/>
    </row>
    <row r="78" spans="1:8" x14ac:dyDescent="0.2">
      <c r="A78" s="7" t="s">
        <v>38</v>
      </c>
      <c r="B78" t="s">
        <v>73</v>
      </c>
      <c r="C78">
        <v>6351</v>
      </c>
      <c r="D78" s="29">
        <v>10000</v>
      </c>
      <c r="E78" s="29">
        <v>10000</v>
      </c>
      <c r="F78" s="29"/>
      <c r="H78" s="30"/>
    </row>
    <row r="79" spans="1:8" x14ac:dyDescent="0.2">
      <c r="D79" s="29"/>
      <c r="E79" s="29"/>
      <c r="F79" s="29"/>
      <c r="H79" s="30"/>
    </row>
    <row r="80" spans="1:8" x14ac:dyDescent="0.2">
      <c r="D80" s="29"/>
      <c r="E80" s="29"/>
      <c r="F80" s="29"/>
      <c r="H80" s="30"/>
    </row>
    <row r="81" spans="4:8" x14ac:dyDescent="0.2">
      <c r="D81" s="29"/>
      <c r="E81" s="29"/>
      <c r="F81" s="29"/>
      <c r="H81" s="30"/>
    </row>
    <row r="82" spans="4:8" x14ac:dyDescent="0.2">
      <c r="D82" s="29"/>
      <c r="E82" s="29"/>
      <c r="F82" s="29"/>
      <c r="H82" s="30"/>
    </row>
  </sheetData>
  <printOptions horizontalCentered="1" verticalCentered="1"/>
  <pageMargins left="0.5" right="0.5" top="0.25" bottom="0.25" header="0.5" footer="0.5"/>
  <pageSetup scale="66" orientation="portrait" verticalDpi="300" r:id="rId1"/>
  <headerFooter alignWithMargins="0"/>
  <rowBreaks count="2" manualBreakCount="2">
    <brk id="23" max="16383" man="1"/>
    <brk id="57" max="16383" man="1"/>
  </rowBreaks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JAN 00</vt:lpstr>
      <vt:lpstr>'JAN 00'!Print_Area</vt:lpstr>
      <vt:lpstr>'JAN 00'!Print_Titles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tkotrla</dc:creator>
  <cp:lastModifiedBy>Jan Havlíček</cp:lastModifiedBy>
  <cp:lastPrinted>2000-01-04T15:57:35Z</cp:lastPrinted>
  <dcterms:created xsi:type="dcterms:W3CDTF">1999-06-11T18:07:23Z</dcterms:created>
  <dcterms:modified xsi:type="dcterms:W3CDTF">2023-09-17T23:56:32Z</dcterms:modified>
</cp:coreProperties>
</file>