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22931F-F01A-4F2F-91F9-D5CA5D08BC3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Sheet1!$A$1:$G$21</definedName>
  </definedNames>
  <calcPr calcId="0"/>
</workbook>
</file>

<file path=xl/calcChain.xml><?xml version="1.0" encoding="utf-8"?>
<calcChain xmlns="http://schemas.openxmlformats.org/spreadsheetml/2006/main">
  <c r="B7" i="1" l="1"/>
  <c r="E16" i="1"/>
  <c r="F16" i="1"/>
  <c r="E17" i="1"/>
  <c r="F17" i="1"/>
  <c r="E18" i="1"/>
  <c r="F18" i="1"/>
  <c r="D19" i="1"/>
  <c r="E19" i="1"/>
  <c r="F19" i="1"/>
  <c r="D31" i="1"/>
  <c r="D32" i="1"/>
  <c r="D38" i="1"/>
  <c r="D39" i="1"/>
</calcChain>
</file>

<file path=xl/sharedStrings.xml><?xml version="1.0" encoding="utf-8"?>
<sst xmlns="http://schemas.openxmlformats.org/spreadsheetml/2006/main" count="37" uniqueCount="25">
  <si>
    <t>March 2002 NYMEX</t>
  </si>
  <si>
    <t>USD/mmBTU</t>
  </si>
  <si>
    <t>CAD/GJ</t>
  </si>
  <si>
    <t>SWAP #1</t>
  </si>
  <si>
    <t>Floating Gas Payer:</t>
  </si>
  <si>
    <t>Enron Canada</t>
  </si>
  <si>
    <t>Fixed Payer:</t>
  </si>
  <si>
    <t>Floating Rate Calculation:</t>
  </si>
  <si>
    <t>SWAP #2</t>
  </si>
  <si>
    <t>Royal Bank of Canada</t>
  </si>
  <si>
    <t>Volume:</t>
  </si>
  <si>
    <t>CAD FWD RATE:</t>
  </si>
  <si>
    <t>VOLUME CONVERSION:</t>
  </si>
  <si>
    <t>mmBTU/GJ</t>
  </si>
  <si>
    <t>March 2002 AECO:</t>
  </si>
  <si>
    <t>GJ</t>
  </si>
  <si>
    <t>Fixed Payment:</t>
  </si>
  <si>
    <t>NOTIONAL VOLUME</t>
  </si>
  <si>
    <t>END DATE</t>
  </si>
  <si>
    <t>START DATE</t>
  </si>
  <si>
    <t>CASHFLOW (CAD)</t>
  </si>
  <si>
    <t>Chase</t>
  </si>
  <si>
    <t>Settlement Date:</t>
  </si>
  <si>
    <t>NYMEX PRICE (CAD/GJ)</t>
  </si>
  <si>
    <t>(NYMEX Mar 02 )*BOFC*VOLUME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</si>
</sst>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7" formatCode="_(&quot;$&quot;* #,##0_);_(&quot;$&quot;* \(#,##0\);_(&quot;$&quot;* &quot;-&quot;??_);_(@_)"/>
    <numFmt numFmtId="168" formatCode="0.0%"/>
    <numFmt numFmtId="171" formatCode="_(* #,##0_);_(* \(#,##0\);_(* &quot;-&quot;??_);_(@_)"/>
    <numFmt numFmtId="177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167" fontId="0" fillId="0" borderId="0" xfId="2" applyNumberFormat="1" applyFont="1"/>
    <xf numFmtId="168" fontId="2" fillId="0" borderId="0" xfId="3" applyNumberFormat="1" applyFont="1"/>
    <xf numFmtId="165" fontId="2" fillId="0" borderId="0" xfId="2" applyNumberFormat="1" applyFont="1"/>
    <xf numFmtId="0" fontId="2" fillId="0" borderId="0" xfId="0" applyFont="1"/>
    <xf numFmtId="43" fontId="0" fillId="0" borderId="0" xfId="0" applyNumberFormat="1"/>
    <xf numFmtId="171" fontId="0" fillId="0" borderId="0" xfId="1" applyNumberFormat="1" applyFont="1"/>
    <xf numFmtId="0" fontId="3" fillId="0" borderId="0" xfId="0" applyFont="1"/>
    <xf numFmtId="171" fontId="0" fillId="0" borderId="0" xfId="0" applyNumberFormat="1"/>
    <xf numFmtId="167" fontId="0" fillId="0" borderId="0" xfId="0" applyNumberFormat="1"/>
    <xf numFmtId="165" fontId="0" fillId="0" borderId="0" xfId="0" applyNumberFormat="1"/>
    <xf numFmtId="165" fontId="4" fillId="0" borderId="0" xfId="2" applyNumberFormat="1" applyFont="1"/>
    <xf numFmtId="15" fontId="0" fillId="0" borderId="0" xfId="0" applyNumberFormat="1"/>
    <xf numFmtId="4" fontId="0" fillId="0" borderId="0" xfId="2" applyNumberFormat="1" applyFont="1"/>
    <xf numFmtId="177" fontId="0" fillId="0" borderId="0" xfId="0" applyNumberFormat="1"/>
    <xf numFmtId="165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75" zoomScaleNormal="75" workbookViewId="0">
      <selection activeCell="D15" sqref="D15"/>
    </sheetView>
  </sheetViews>
  <sheetFormatPr defaultRowHeight="12.75" x14ac:dyDescent="0.2"/>
  <cols>
    <col min="1" max="1" width="22.28515625" bestFit="1" customWidth="1"/>
    <col min="2" max="2" width="13.7109375" customWidth="1"/>
    <col min="3" max="3" width="17.140625" bestFit="1" customWidth="1"/>
    <col min="4" max="4" width="19.5703125" customWidth="1"/>
    <col min="5" max="5" width="22" bestFit="1" customWidth="1"/>
    <col min="6" max="6" width="18.5703125" bestFit="1" customWidth="1"/>
    <col min="7" max="7" width="17" customWidth="1"/>
  </cols>
  <sheetData>
    <row r="2" spans="1:7" x14ac:dyDescent="0.2">
      <c r="A2" s="1" t="s">
        <v>0</v>
      </c>
      <c r="B2" s="4">
        <v>4.2</v>
      </c>
      <c r="C2" t="s">
        <v>1</v>
      </c>
      <c r="D2" s="4"/>
      <c r="E2" s="4"/>
    </row>
    <row r="3" spans="1:7" x14ac:dyDescent="0.2">
      <c r="B3" s="4"/>
      <c r="D3" s="4"/>
      <c r="E3" s="5"/>
    </row>
    <row r="4" spans="1:7" x14ac:dyDescent="0.2">
      <c r="A4" t="s">
        <v>11</v>
      </c>
      <c r="B4" s="4">
        <v>1.5029999999999999</v>
      </c>
      <c r="D4" s="4"/>
      <c r="E4" s="12"/>
    </row>
    <row r="5" spans="1:7" x14ac:dyDescent="0.2">
      <c r="A5" t="s">
        <v>12</v>
      </c>
      <c r="B5" s="5">
        <v>1.055056</v>
      </c>
      <c r="C5" t="s">
        <v>13</v>
      </c>
      <c r="D5" s="5"/>
      <c r="E5" s="4"/>
    </row>
    <row r="6" spans="1:7" x14ac:dyDescent="0.2">
      <c r="E6" s="4"/>
    </row>
    <row r="7" spans="1:7" x14ac:dyDescent="0.2">
      <c r="A7" t="s">
        <v>14</v>
      </c>
      <c r="B7" s="15">
        <f>ROUND(B2*B4/B5,3)</f>
        <v>5.9829999999999997</v>
      </c>
      <c r="C7" t="s">
        <v>2</v>
      </c>
      <c r="D7" s="6"/>
    </row>
    <row r="9" spans="1:7" x14ac:dyDescent="0.2">
      <c r="D9" s="2"/>
    </row>
    <row r="11" spans="1:7" x14ac:dyDescent="0.2">
      <c r="D11" s="3"/>
    </row>
    <row r="12" spans="1:7" x14ac:dyDescent="0.2">
      <c r="D12" s="2"/>
    </row>
    <row r="15" spans="1:7" x14ac:dyDescent="0.2">
      <c r="A15" t="s">
        <v>19</v>
      </c>
      <c r="B15" t="s">
        <v>18</v>
      </c>
      <c r="C15" t="s">
        <v>22</v>
      </c>
      <c r="D15" t="s">
        <v>20</v>
      </c>
      <c r="E15" t="s">
        <v>23</v>
      </c>
      <c r="F15" t="s">
        <v>17</v>
      </c>
    </row>
    <row r="16" spans="1:7" x14ac:dyDescent="0.2">
      <c r="A16" s="13">
        <v>36798</v>
      </c>
      <c r="B16" s="13">
        <v>36882</v>
      </c>
      <c r="C16" s="13">
        <v>36889</v>
      </c>
      <c r="D16" s="14">
        <v>2416249.4500000002</v>
      </c>
      <c r="E16" s="16">
        <f>+$B$7</f>
        <v>5.9829999999999997</v>
      </c>
      <c r="F16" s="6">
        <f>ROUND(D16/E16,0)</f>
        <v>403852</v>
      </c>
      <c r="G16" t="s">
        <v>15</v>
      </c>
    </row>
    <row r="17" spans="1:7" x14ac:dyDescent="0.2">
      <c r="A17" s="13">
        <v>36798</v>
      </c>
      <c r="B17" s="13">
        <v>36973</v>
      </c>
      <c r="C17" s="13">
        <v>36979</v>
      </c>
      <c r="D17" s="14">
        <v>2389697.2599999998</v>
      </c>
      <c r="E17" s="16">
        <f>+$B$7</f>
        <v>5.9829999999999997</v>
      </c>
      <c r="F17" s="6">
        <f>ROUND(D17/E17,0)</f>
        <v>399415</v>
      </c>
      <c r="G17" t="s">
        <v>15</v>
      </c>
    </row>
    <row r="18" spans="1:7" x14ac:dyDescent="0.2">
      <c r="A18" s="13">
        <v>36798</v>
      </c>
      <c r="B18" s="13">
        <v>37064</v>
      </c>
      <c r="C18" s="13">
        <v>37071</v>
      </c>
      <c r="D18" s="14">
        <v>2442801.64</v>
      </c>
      <c r="E18" s="16">
        <f>+$B$7</f>
        <v>5.9829999999999997</v>
      </c>
      <c r="F18" s="6">
        <f>ROUND(D18/E18,0)</f>
        <v>408290</v>
      </c>
      <c r="G18" t="s">
        <v>15</v>
      </c>
    </row>
    <row r="19" spans="1:7" x14ac:dyDescent="0.2">
      <c r="A19" s="13">
        <v>36798</v>
      </c>
      <c r="B19" s="13">
        <v>37155</v>
      </c>
      <c r="C19" s="13">
        <v>37161</v>
      </c>
      <c r="D19" s="14">
        <f>2389697.26+147400000</f>
        <v>149789697.25999999</v>
      </c>
      <c r="E19" s="16">
        <f>+$B$7</f>
        <v>5.9829999999999997</v>
      </c>
      <c r="F19" s="6">
        <f>ROUND(D19/E19,0)</f>
        <v>25035885</v>
      </c>
      <c r="G19" t="s">
        <v>15</v>
      </c>
    </row>
    <row r="27" spans="1:7" x14ac:dyDescent="0.2">
      <c r="B27" s="8" t="s">
        <v>3</v>
      </c>
    </row>
    <row r="28" spans="1:7" x14ac:dyDescent="0.2">
      <c r="B28" t="s">
        <v>4</v>
      </c>
      <c r="D28" t="s">
        <v>5</v>
      </c>
    </row>
    <row r="29" spans="1:7" x14ac:dyDescent="0.2">
      <c r="B29" t="s">
        <v>6</v>
      </c>
      <c r="D29" t="s">
        <v>9</v>
      </c>
    </row>
    <row r="30" spans="1:7" x14ac:dyDescent="0.2">
      <c r="B30" t="s">
        <v>7</v>
      </c>
      <c r="D30" t="s">
        <v>24</v>
      </c>
    </row>
    <row r="31" spans="1:7" x14ac:dyDescent="0.2">
      <c r="B31" t="s">
        <v>16</v>
      </c>
      <c r="D31" s="10">
        <f>+$D$9-$D$12</f>
        <v>0</v>
      </c>
    </row>
    <row r="32" spans="1:7" x14ac:dyDescent="0.2">
      <c r="B32" t="s">
        <v>10</v>
      </c>
      <c r="D32" s="7">
        <f>ROUND((D9*(1-D11)/B7),0)</f>
        <v>0</v>
      </c>
      <c r="E32" t="s">
        <v>15</v>
      </c>
    </row>
    <row r="34" spans="2:5" x14ac:dyDescent="0.2">
      <c r="B34" s="8" t="s">
        <v>8</v>
      </c>
    </row>
    <row r="35" spans="2:5" x14ac:dyDescent="0.2">
      <c r="B35" t="s">
        <v>4</v>
      </c>
      <c r="D35" t="s">
        <v>9</v>
      </c>
    </row>
    <row r="36" spans="2:5" x14ac:dyDescent="0.2">
      <c r="B36" t="s">
        <v>6</v>
      </c>
      <c r="D36" t="s">
        <v>21</v>
      </c>
    </row>
    <row r="37" spans="2:5" x14ac:dyDescent="0.2">
      <c r="B37" t="s">
        <v>7</v>
      </c>
      <c r="D37" t="s">
        <v>24</v>
      </c>
    </row>
    <row r="38" spans="2:5" x14ac:dyDescent="0.2">
      <c r="B38" t="s">
        <v>16</v>
      </c>
      <c r="D38" s="10">
        <f>+$D$9-$D$12</f>
        <v>0</v>
      </c>
    </row>
    <row r="39" spans="2:5" x14ac:dyDescent="0.2">
      <c r="B39" t="s">
        <v>10</v>
      </c>
      <c r="D39" s="7">
        <f>+D32</f>
        <v>0</v>
      </c>
      <c r="E39" t="s">
        <v>15</v>
      </c>
    </row>
    <row r="42" spans="2:5" x14ac:dyDescent="0.2">
      <c r="B42" s="8"/>
    </row>
    <row r="46" spans="2:5" x14ac:dyDescent="0.2">
      <c r="D46" s="10"/>
    </row>
    <row r="47" spans="2:5" x14ac:dyDescent="0.2">
      <c r="D47" s="9"/>
    </row>
    <row r="49" spans="2:4" x14ac:dyDescent="0.2">
      <c r="B49" s="8"/>
    </row>
    <row r="53" spans="2:4" x14ac:dyDescent="0.2">
      <c r="D53" s="11"/>
    </row>
    <row r="54" spans="2:4" x14ac:dyDescent="0.2">
      <c r="D54" s="9"/>
    </row>
  </sheetData>
  <pageMargins left="0.75" right="0.75" top="1" bottom="1" header="0.5" footer="0.5"/>
  <pageSetup scale="91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Hirasawa</dc:creator>
  <cp:lastModifiedBy>Jan Havlíček</cp:lastModifiedBy>
  <cp:lastPrinted>2000-09-28T18:31:59Z</cp:lastPrinted>
  <dcterms:created xsi:type="dcterms:W3CDTF">2000-09-24T23:22:59Z</dcterms:created>
  <dcterms:modified xsi:type="dcterms:W3CDTF">2023-09-18T01:25:43Z</dcterms:modified>
</cp:coreProperties>
</file>