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97E013-0F6D-497F-97FE-C1417DA69FE1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3" sheetId="4" r:id="rId1"/>
    <sheet name="Chart1" sheetId="5" r:id="rId2"/>
    <sheet name="Plants" sheetId="1" r:id="rId3"/>
  </sheets>
  <definedNames>
    <definedName name="_xlnm.Print_Titles" localSheetId="2">Plants!$1:$1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H5" i="1"/>
  <c r="I5" i="1"/>
  <c r="F6" i="1"/>
  <c r="H6" i="1"/>
  <c r="I6" i="1"/>
  <c r="F7" i="1"/>
  <c r="H7" i="1"/>
  <c r="I7" i="1"/>
  <c r="F8" i="1"/>
  <c r="I8" i="1"/>
  <c r="F9" i="1"/>
  <c r="I9" i="1"/>
  <c r="F10" i="1"/>
  <c r="H10" i="1"/>
  <c r="I10" i="1"/>
  <c r="N10" i="1"/>
  <c r="F11" i="1"/>
  <c r="H11" i="1"/>
  <c r="I11" i="1"/>
  <c r="N11" i="1"/>
  <c r="F12" i="1"/>
  <c r="H12" i="1"/>
  <c r="I12" i="1"/>
  <c r="N12" i="1"/>
  <c r="F13" i="1"/>
  <c r="I13" i="1"/>
  <c r="N13" i="1"/>
  <c r="F14" i="1"/>
  <c r="I14" i="1"/>
  <c r="N14" i="1"/>
  <c r="F15" i="1"/>
  <c r="I15" i="1"/>
  <c r="N15" i="1"/>
  <c r="F16" i="1"/>
  <c r="H16" i="1"/>
  <c r="I16" i="1"/>
  <c r="N16" i="1"/>
  <c r="F17" i="1"/>
  <c r="H17" i="1"/>
  <c r="I17" i="1"/>
  <c r="N17" i="1"/>
  <c r="F18" i="1"/>
  <c r="H18" i="1"/>
  <c r="I18" i="1"/>
  <c r="N18" i="1"/>
  <c r="F19" i="1"/>
  <c r="H19" i="1"/>
  <c r="I19" i="1"/>
  <c r="N19" i="1"/>
  <c r="F20" i="1"/>
  <c r="H20" i="1"/>
  <c r="I20" i="1"/>
  <c r="N20" i="1"/>
  <c r="F21" i="1"/>
  <c r="H21" i="1"/>
  <c r="I21" i="1"/>
  <c r="N21" i="1"/>
  <c r="F22" i="1"/>
  <c r="H22" i="1"/>
  <c r="I22" i="1"/>
  <c r="N22" i="1"/>
  <c r="F23" i="1"/>
  <c r="H23" i="1"/>
  <c r="I23" i="1"/>
  <c r="N23" i="1"/>
  <c r="F24" i="1"/>
  <c r="H24" i="1"/>
  <c r="I24" i="1"/>
  <c r="N24" i="1"/>
  <c r="F25" i="1"/>
  <c r="H25" i="1"/>
  <c r="I25" i="1"/>
  <c r="N25" i="1"/>
  <c r="F26" i="1"/>
  <c r="H26" i="1"/>
  <c r="I26" i="1"/>
  <c r="N26" i="1"/>
  <c r="F27" i="1"/>
  <c r="I27" i="1"/>
  <c r="N27" i="1"/>
  <c r="F28" i="1"/>
  <c r="H28" i="1"/>
  <c r="I28" i="1"/>
  <c r="N28" i="1"/>
  <c r="F29" i="1"/>
  <c r="H29" i="1"/>
  <c r="I29" i="1"/>
  <c r="N29" i="1"/>
  <c r="F30" i="1"/>
  <c r="H30" i="1"/>
  <c r="I30" i="1"/>
  <c r="N30" i="1"/>
  <c r="F31" i="1"/>
  <c r="H31" i="1"/>
  <c r="I31" i="1"/>
  <c r="N31" i="1"/>
  <c r="F32" i="1"/>
  <c r="H32" i="1"/>
  <c r="I32" i="1"/>
  <c r="N32" i="1"/>
  <c r="F33" i="1"/>
  <c r="H33" i="1"/>
  <c r="I33" i="1"/>
  <c r="N33" i="1"/>
  <c r="F34" i="1"/>
  <c r="I34" i="1"/>
  <c r="N34" i="1"/>
  <c r="F35" i="1"/>
  <c r="H35" i="1"/>
  <c r="I35" i="1"/>
  <c r="N35" i="1"/>
  <c r="F36" i="1"/>
  <c r="H36" i="1"/>
  <c r="I36" i="1"/>
  <c r="N36" i="1"/>
  <c r="F37" i="1"/>
  <c r="H37" i="1"/>
  <c r="I37" i="1"/>
  <c r="N37" i="1"/>
  <c r="F38" i="1"/>
  <c r="H38" i="1"/>
  <c r="I38" i="1"/>
  <c r="N38" i="1"/>
  <c r="F39" i="1"/>
  <c r="I39" i="1"/>
  <c r="N39" i="1"/>
  <c r="F40" i="1"/>
  <c r="I40" i="1"/>
  <c r="N40" i="1"/>
  <c r="F41" i="1"/>
  <c r="I41" i="1"/>
  <c r="N41" i="1"/>
  <c r="F42" i="1"/>
  <c r="H42" i="1"/>
  <c r="I42" i="1"/>
  <c r="N42" i="1"/>
  <c r="F43" i="1"/>
  <c r="H43" i="1"/>
  <c r="I43" i="1"/>
  <c r="N43" i="1"/>
  <c r="F44" i="1"/>
  <c r="H44" i="1"/>
  <c r="I44" i="1"/>
  <c r="N44" i="1"/>
  <c r="F45" i="1"/>
  <c r="H45" i="1"/>
  <c r="I45" i="1"/>
  <c r="N45" i="1"/>
  <c r="F46" i="1"/>
  <c r="H46" i="1"/>
  <c r="I46" i="1"/>
  <c r="N46" i="1"/>
  <c r="F47" i="1"/>
  <c r="H47" i="1"/>
  <c r="I47" i="1"/>
  <c r="N47" i="1"/>
  <c r="F48" i="1"/>
  <c r="H48" i="1"/>
  <c r="I48" i="1"/>
  <c r="N48" i="1"/>
  <c r="F49" i="1"/>
  <c r="H49" i="1"/>
  <c r="I49" i="1"/>
  <c r="N49" i="1"/>
  <c r="F50" i="1"/>
  <c r="H50" i="1"/>
  <c r="I50" i="1"/>
  <c r="N50" i="1"/>
  <c r="F51" i="1"/>
  <c r="H51" i="1"/>
  <c r="I51" i="1"/>
  <c r="N51" i="1"/>
  <c r="F52" i="1"/>
  <c r="H52" i="1"/>
  <c r="I52" i="1"/>
  <c r="N52" i="1"/>
  <c r="F53" i="1"/>
  <c r="H53" i="1"/>
  <c r="I53" i="1"/>
  <c r="N53" i="1"/>
  <c r="F54" i="1"/>
  <c r="H54" i="1"/>
  <c r="I54" i="1"/>
  <c r="N54" i="1"/>
  <c r="F55" i="1"/>
  <c r="H55" i="1"/>
  <c r="I55" i="1"/>
  <c r="N55" i="1"/>
  <c r="F56" i="1"/>
  <c r="H56" i="1"/>
  <c r="I56" i="1"/>
  <c r="N56" i="1"/>
  <c r="F57" i="1"/>
  <c r="H57" i="1"/>
  <c r="I57" i="1"/>
  <c r="N57" i="1"/>
  <c r="F58" i="1"/>
  <c r="H58" i="1"/>
  <c r="I58" i="1"/>
  <c r="N58" i="1"/>
  <c r="F59" i="1"/>
  <c r="H59" i="1"/>
  <c r="I59" i="1"/>
  <c r="N59" i="1"/>
  <c r="F60" i="1"/>
  <c r="H60" i="1"/>
  <c r="I60" i="1"/>
  <c r="N60" i="1"/>
  <c r="F61" i="1"/>
  <c r="H61" i="1"/>
  <c r="I61" i="1"/>
  <c r="N61" i="1"/>
  <c r="F62" i="1"/>
  <c r="H62" i="1"/>
  <c r="I62" i="1"/>
  <c r="N62" i="1"/>
  <c r="F63" i="1"/>
  <c r="H63" i="1"/>
  <c r="I63" i="1"/>
  <c r="N63" i="1"/>
  <c r="F64" i="1"/>
  <c r="H64" i="1"/>
  <c r="I64" i="1"/>
  <c r="N64" i="1"/>
  <c r="F65" i="1"/>
  <c r="H65" i="1"/>
  <c r="I65" i="1"/>
  <c r="N65" i="1"/>
  <c r="F66" i="1"/>
  <c r="H66" i="1"/>
  <c r="I66" i="1"/>
  <c r="N66" i="1"/>
  <c r="F67" i="1"/>
  <c r="H67" i="1"/>
  <c r="I67" i="1"/>
  <c r="N67" i="1"/>
  <c r="F68" i="1"/>
  <c r="I68" i="1"/>
  <c r="N68" i="1"/>
  <c r="F69" i="1"/>
  <c r="I69" i="1"/>
  <c r="N69" i="1"/>
  <c r="F70" i="1"/>
  <c r="H70" i="1"/>
  <c r="I70" i="1"/>
  <c r="N70" i="1"/>
  <c r="F71" i="1"/>
  <c r="H71" i="1"/>
  <c r="I71" i="1"/>
  <c r="N71" i="1"/>
  <c r="F72" i="1"/>
  <c r="H72" i="1"/>
  <c r="I72" i="1"/>
  <c r="N72" i="1"/>
  <c r="F73" i="1"/>
  <c r="H73" i="1"/>
  <c r="I73" i="1"/>
  <c r="N73" i="1"/>
  <c r="F74" i="1"/>
  <c r="H74" i="1"/>
  <c r="I74" i="1"/>
  <c r="N74" i="1"/>
  <c r="F75" i="1"/>
  <c r="I75" i="1"/>
  <c r="N75" i="1"/>
  <c r="F76" i="1"/>
  <c r="I76" i="1"/>
  <c r="N76" i="1"/>
  <c r="F77" i="1"/>
  <c r="H77" i="1"/>
  <c r="I77" i="1"/>
  <c r="N77" i="1"/>
  <c r="F78" i="1"/>
  <c r="H78" i="1"/>
  <c r="I78" i="1"/>
  <c r="N78" i="1"/>
  <c r="F79" i="1"/>
  <c r="H79" i="1"/>
  <c r="I79" i="1"/>
  <c r="N79" i="1"/>
  <c r="F80" i="1"/>
  <c r="H80" i="1"/>
  <c r="I80" i="1"/>
  <c r="N80" i="1"/>
  <c r="F81" i="1"/>
  <c r="H81" i="1"/>
  <c r="I81" i="1"/>
  <c r="N81" i="1"/>
  <c r="F82" i="1"/>
  <c r="I82" i="1"/>
  <c r="N82" i="1"/>
  <c r="F83" i="1"/>
  <c r="H83" i="1"/>
  <c r="I83" i="1"/>
  <c r="N83" i="1"/>
  <c r="F84" i="1"/>
  <c r="H84" i="1"/>
  <c r="I84" i="1"/>
  <c r="N84" i="1"/>
  <c r="F85" i="1"/>
  <c r="H85" i="1"/>
  <c r="I85" i="1"/>
  <c r="N85" i="1"/>
  <c r="F86" i="1"/>
  <c r="H86" i="1"/>
  <c r="I86" i="1"/>
  <c r="N86" i="1"/>
  <c r="F87" i="1"/>
  <c r="H87" i="1"/>
  <c r="I87" i="1"/>
  <c r="N87" i="1"/>
  <c r="F88" i="1"/>
  <c r="H88" i="1"/>
  <c r="I88" i="1"/>
  <c r="N88" i="1"/>
  <c r="F89" i="1"/>
  <c r="I89" i="1"/>
  <c r="N89" i="1"/>
  <c r="F90" i="1"/>
  <c r="H90" i="1"/>
  <c r="I90" i="1"/>
  <c r="N90" i="1"/>
  <c r="F91" i="1"/>
  <c r="H91" i="1"/>
  <c r="I91" i="1"/>
  <c r="N91" i="1"/>
  <c r="F92" i="1"/>
  <c r="H92" i="1"/>
  <c r="I92" i="1"/>
  <c r="N92" i="1"/>
  <c r="F93" i="1"/>
  <c r="H93" i="1"/>
  <c r="I93" i="1"/>
  <c r="N93" i="1"/>
  <c r="F94" i="1"/>
  <c r="I94" i="1"/>
  <c r="N94" i="1"/>
  <c r="F95" i="1"/>
  <c r="H95" i="1"/>
  <c r="I95" i="1"/>
  <c r="N95" i="1"/>
  <c r="F96" i="1"/>
  <c r="I96" i="1"/>
  <c r="N96" i="1"/>
  <c r="F97" i="1"/>
  <c r="H97" i="1"/>
  <c r="I97" i="1"/>
  <c r="N97" i="1"/>
  <c r="F98" i="1"/>
  <c r="H98" i="1"/>
  <c r="I98" i="1"/>
  <c r="N98" i="1"/>
  <c r="F99" i="1"/>
  <c r="H99" i="1"/>
  <c r="I99" i="1"/>
  <c r="N99" i="1"/>
  <c r="F100" i="1"/>
  <c r="H100" i="1"/>
  <c r="I100" i="1"/>
  <c r="N100" i="1"/>
  <c r="F101" i="1"/>
  <c r="H101" i="1"/>
  <c r="I101" i="1"/>
  <c r="N101" i="1"/>
  <c r="F102" i="1"/>
  <c r="H102" i="1"/>
  <c r="I102" i="1"/>
  <c r="N102" i="1"/>
  <c r="F103" i="1"/>
  <c r="H103" i="1"/>
  <c r="I103" i="1"/>
  <c r="N103" i="1"/>
  <c r="F104" i="1"/>
  <c r="H104" i="1"/>
  <c r="I104" i="1"/>
  <c r="N104" i="1"/>
  <c r="F105" i="1"/>
  <c r="H105" i="1"/>
  <c r="I105" i="1"/>
  <c r="N105" i="1"/>
  <c r="F106" i="1"/>
  <c r="H106" i="1"/>
  <c r="I106" i="1"/>
  <c r="N106" i="1"/>
  <c r="F107" i="1"/>
  <c r="H107" i="1"/>
  <c r="I107" i="1"/>
  <c r="N107" i="1"/>
  <c r="F108" i="1"/>
  <c r="H108" i="1"/>
  <c r="I108" i="1"/>
  <c r="N108" i="1"/>
  <c r="G110" i="1"/>
</calcChain>
</file>

<file path=xl/sharedStrings.xml><?xml version="1.0" encoding="utf-8"?>
<sst xmlns="http://schemas.openxmlformats.org/spreadsheetml/2006/main" count="339" uniqueCount="128">
  <si>
    <t xml:space="preserve">TOTAL </t>
  </si>
  <si>
    <t>1</t>
  </si>
  <si>
    <t>Woodland Generation</t>
  </si>
  <si>
    <t>007266</t>
  </si>
  <si>
    <t>4</t>
  </si>
  <si>
    <t>Valley Gen Station</t>
  </si>
  <si>
    <t>000408</t>
  </si>
  <si>
    <t>3</t>
  </si>
  <si>
    <t>2</t>
  </si>
  <si>
    <t>1B</t>
  </si>
  <si>
    <t>SCA Cogen II</t>
  </si>
  <si>
    <t>007551</t>
  </si>
  <si>
    <t>1A</t>
  </si>
  <si>
    <t xml:space="preserve">Scattergood Gen Station </t>
  </si>
  <si>
    <t>000404</t>
  </si>
  <si>
    <t xml:space="preserve">Sacramento Power Authority </t>
  </si>
  <si>
    <t>007552</t>
  </si>
  <si>
    <t>Riverside Canal (High)</t>
  </si>
  <si>
    <t>000334</t>
  </si>
  <si>
    <t>3-1</t>
  </si>
  <si>
    <t>Potrero</t>
  </si>
  <si>
    <t>000273</t>
  </si>
  <si>
    <t>7</t>
  </si>
  <si>
    <t>Pittsburg</t>
  </si>
  <si>
    <t>000271</t>
  </si>
  <si>
    <t>6</t>
  </si>
  <si>
    <t>5</t>
  </si>
  <si>
    <t>Ormond Beach</t>
  </si>
  <si>
    <t>000350</t>
  </si>
  <si>
    <t>02</t>
  </si>
  <si>
    <t>Olive</t>
  </si>
  <si>
    <t>006013</t>
  </si>
  <si>
    <t>Ocean Vista (Mandalay)</t>
  </si>
  <si>
    <t>000345</t>
  </si>
  <si>
    <t>NA1</t>
  </si>
  <si>
    <t>NCPA Combustion Turbine</t>
  </si>
  <si>
    <t>007449</t>
  </si>
  <si>
    <t>Mountainview (San Bernardino)</t>
  </si>
  <si>
    <t>000358</t>
  </si>
  <si>
    <t>Mountain Vista (Etiwanda)</t>
  </si>
  <si>
    <t>000331</t>
  </si>
  <si>
    <t>Mountain Vista(Etiwanda)</t>
  </si>
  <si>
    <t>7-1</t>
  </si>
  <si>
    <t>Moss Landing</t>
  </si>
  <si>
    <t>000260</t>
  </si>
  <si>
    <t>6-1</t>
  </si>
  <si>
    <t>M4</t>
  </si>
  <si>
    <t>Magnolia</t>
  </si>
  <si>
    <t>000375</t>
  </si>
  <si>
    <t>Hunters Point</t>
  </si>
  <si>
    <t>000247</t>
  </si>
  <si>
    <t>Humboldt Bay</t>
  </si>
  <si>
    <t>000246</t>
  </si>
  <si>
    <t>Haynes Gen Station</t>
  </si>
  <si>
    <t>000400</t>
  </si>
  <si>
    <t>10B</t>
  </si>
  <si>
    <t>Harbor Gen Station</t>
  </si>
  <si>
    <t>000399</t>
  </si>
  <si>
    <t>10A</t>
  </si>
  <si>
    <t>Grayson</t>
  </si>
  <si>
    <t>000377</t>
  </si>
  <si>
    <t>17</t>
  </si>
  <si>
    <t>Glenarm</t>
  </si>
  <si>
    <t>000422</t>
  </si>
  <si>
    <t>16</t>
  </si>
  <si>
    <t>El Segundo</t>
  </si>
  <si>
    <t>000330</t>
  </si>
  <si>
    <t>El Centro</t>
  </si>
  <si>
    <t>000389</t>
  </si>
  <si>
    <t>2-2</t>
  </si>
  <si>
    <t>Duke Energy South Bay</t>
  </si>
  <si>
    <t>000310</t>
  </si>
  <si>
    <t>Duke Energy Morro Bay</t>
  </si>
  <si>
    <t>000259</t>
  </si>
  <si>
    <t>9</t>
  </si>
  <si>
    <t>Contra Costa</t>
  </si>
  <si>
    <t>000228</t>
  </si>
  <si>
    <t>10</t>
  </si>
  <si>
    <t>Carson Cogeneration</t>
  </si>
  <si>
    <t>007527</t>
  </si>
  <si>
    <t>Cabrillo Power I LLC</t>
  </si>
  <si>
    <t>000302</t>
  </si>
  <si>
    <t>CS0001</t>
  </si>
  <si>
    <t>B3</t>
  </si>
  <si>
    <t>Broadway</t>
  </si>
  <si>
    <t>000420</t>
  </si>
  <si>
    <t>B2</t>
  </si>
  <si>
    <t>B1</t>
  </si>
  <si>
    <t>8</t>
  </si>
  <si>
    <t>AES Redondo Beach, LLC</t>
  </si>
  <si>
    <t>000356</t>
  </si>
  <si>
    <t>AES Redondo Beach,LLC</t>
  </si>
  <si>
    <t>AES Huntington Beach</t>
  </si>
  <si>
    <t>000335</t>
  </si>
  <si>
    <t>AES Alamitos, LLC</t>
  </si>
  <si>
    <t>000315</t>
  </si>
  <si>
    <t>007693</t>
  </si>
  <si>
    <t>42</t>
  </si>
  <si>
    <t>Alta (Cool Water)</t>
  </si>
  <si>
    <t>000329</t>
  </si>
  <si>
    <t>41</t>
  </si>
  <si>
    <t>32</t>
  </si>
  <si>
    <t>31</t>
  </si>
  <si>
    <t>Almond Power Plant</t>
  </si>
  <si>
    <t>007315</t>
  </si>
  <si>
    <t>NOx LB/MWH</t>
  </si>
  <si>
    <t xml:space="preserve">NOx Data Availability </t>
  </si>
  <si>
    <t xml:space="preserve">NOx Emission Rate (lb/mmBtu) </t>
  </si>
  <si>
    <t>Heat Input (mmBtu)</t>
  </si>
  <si>
    <t>Opt. Time</t>
  </si>
  <si>
    <t>Unit ID</t>
  </si>
  <si>
    <t>PLNAME</t>
  </si>
  <si>
    <t>ORISPL</t>
  </si>
  <si>
    <t>Anaheim Combustion Turbine</t>
  </si>
  <si>
    <t>MW</t>
  </si>
  <si>
    <t>Coahchella (Riverside)</t>
  </si>
  <si>
    <t>TOTAL</t>
  </si>
  <si>
    <t>CUM MW</t>
  </si>
  <si>
    <t>HeatRate/1000</t>
  </si>
  <si>
    <t>Heat Input</t>
  </si>
  <si>
    <t>MWH</t>
  </si>
  <si>
    <t xml:space="preserve">Efficiency </t>
  </si>
  <si>
    <t>unit5</t>
  </si>
  <si>
    <t>unit 8</t>
  </si>
  <si>
    <t>default</t>
  </si>
  <si>
    <t>unit 2</t>
  </si>
  <si>
    <t>unit 10 a</t>
  </si>
  <si>
    <t>unit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</si>
</sst>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_);_(* \(#,##0.000\);_(* &quot;-&quot;??_);_(@_)"/>
  </numFmts>
  <fonts count="9" x14ac:knownFonts="1">
    <font>
      <sz val="12"/>
      <name val="Times New Roman"/>
    </font>
    <font>
      <sz val="12"/>
      <name val="Times New Roman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167" fontId="0" fillId="3" borderId="1" xfId="1" applyNumberFormat="1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Fossil Generating Capacity by NOx Emissions</a:t>
            </a:r>
          </a:p>
        </c:rich>
      </c:tx>
      <c:layout>
        <c:manualLayout>
          <c:xMode val="edge"/>
          <c:yMode val="edge"/>
          <c:x val="0.208657047724750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2724306688417619"/>
          <c:w val="0.89456159822419534"/>
          <c:h val="0.76672104404567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Plants!$N$1</c:f>
              <c:strCache>
                <c:ptCount val="1"/>
                <c:pt idx="0">
                  <c:v>CUM MW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Plants!$N$10:$N$108</c:f>
              <c:numCache>
                <c:formatCode>General</c:formatCode>
                <c:ptCount val="99"/>
                <c:pt idx="0">
                  <c:v>218</c:v>
                </c:pt>
                <c:pt idx="1">
                  <c:v>246</c:v>
                </c:pt>
                <c:pt idx="2">
                  <c:v>996</c:v>
                </c:pt>
                <c:pt idx="3">
                  <c:v>1339</c:v>
                </c:pt>
                <c:pt idx="4">
                  <c:v>1339</c:v>
                </c:pt>
                <c:pt idx="5">
                  <c:v>1339</c:v>
                </c:pt>
                <c:pt idx="6">
                  <c:v>1834</c:v>
                </c:pt>
                <c:pt idx="7">
                  <c:v>2329</c:v>
                </c:pt>
                <c:pt idx="8">
                  <c:v>2671</c:v>
                </c:pt>
                <c:pt idx="9">
                  <c:v>2889</c:v>
                </c:pt>
                <c:pt idx="10">
                  <c:v>3639</c:v>
                </c:pt>
                <c:pt idx="11">
                  <c:v>3869</c:v>
                </c:pt>
                <c:pt idx="12">
                  <c:v>4099</c:v>
                </c:pt>
                <c:pt idx="13">
                  <c:v>4179</c:v>
                </c:pt>
                <c:pt idx="14">
                  <c:v>4674</c:v>
                </c:pt>
                <c:pt idx="15">
                  <c:v>5169</c:v>
                </c:pt>
                <c:pt idx="16">
                  <c:v>5218.5</c:v>
                </c:pt>
                <c:pt idx="17">
                  <c:v>5298.5</c:v>
                </c:pt>
                <c:pt idx="18">
                  <c:v>5434.5</c:v>
                </c:pt>
                <c:pt idx="19">
                  <c:v>5473.5</c:v>
                </c:pt>
                <c:pt idx="20">
                  <c:v>5484</c:v>
                </c:pt>
                <c:pt idx="21">
                  <c:v>5484</c:v>
                </c:pt>
                <c:pt idx="22">
                  <c:v>5484</c:v>
                </c:pt>
                <c:pt idx="23">
                  <c:v>5528</c:v>
                </c:pt>
                <c:pt idx="24">
                  <c:v>5577.3</c:v>
                </c:pt>
                <c:pt idx="25">
                  <c:v>5652.3</c:v>
                </c:pt>
                <c:pt idx="26">
                  <c:v>6011.3</c:v>
                </c:pt>
                <c:pt idx="27">
                  <c:v>6370.3</c:v>
                </c:pt>
                <c:pt idx="28">
                  <c:v>6477.9000000000005</c:v>
                </c:pt>
                <c:pt idx="29">
                  <c:v>6807.9000000000005</c:v>
                </c:pt>
                <c:pt idx="30">
                  <c:v>7137.9000000000005</c:v>
                </c:pt>
                <c:pt idx="31">
                  <c:v>7467.9000000000005</c:v>
                </c:pt>
                <c:pt idx="32">
                  <c:v>7800.9000000000005</c:v>
                </c:pt>
                <c:pt idx="33">
                  <c:v>7844.9000000000005</c:v>
                </c:pt>
                <c:pt idx="34">
                  <c:v>8169.9000000000005</c:v>
                </c:pt>
                <c:pt idx="35">
                  <c:v>8511.9000000000015</c:v>
                </c:pt>
                <c:pt idx="36">
                  <c:v>9193.9000000000015</c:v>
                </c:pt>
                <c:pt idx="37">
                  <c:v>9526.9000000000015</c:v>
                </c:pt>
                <c:pt idx="38">
                  <c:v>9756.9000000000015</c:v>
                </c:pt>
                <c:pt idx="39">
                  <c:v>9846.8000000000011</c:v>
                </c:pt>
                <c:pt idx="40">
                  <c:v>9860.1</c:v>
                </c:pt>
                <c:pt idx="41">
                  <c:v>10193.1</c:v>
                </c:pt>
                <c:pt idx="42">
                  <c:v>10349.4</c:v>
                </c:pt>
                <c:pt idx="43">
                  <c:v>10846.199999999999</c:v>
                </c:pt>
                <c:pt idx="44">
                  <c:v>11171.199999999999</c:v>
                </c:pt>
                <c:pt idx="45">
                  <c:v>11873.199999999999</c:v>
                </c:pt>
                <c:pt idx="46">
                  <c:v>11929.499999999998</c:v>
                </c:pt>
                <c:pt idx="47">
                  <c:v>12144.499999999998</c:v>
                </c:pt>
                <c:pt idx="48">
                  <c:v>12252.099999999999</c:v>
                </c:pt>
                <c:pt idx="49">
                  <c:v>12482.099999999999</c:v>
                </c:pt>
                <c:pt idx="50">
                  <c:v>12589.699999999999</c:v>
                </c:pt>
                <c:pt idx="51">
                  <c:v>12849.699999999999</c:v>
                </c:pt>
                <c:pt idx="52">
                  <c:v>13551.699999999999</c:v>
                </c:pt>
                <c:pt idx="53">
                  <c:v>13714.9</c:v>
                </c:pt>
                <c:pt idx="54">
                  <c:v>14057.9</c:v>
                </c:pt>
                <c:pt idx="55">
                  <c:v>14071.199999999999</c:v>
                </c:pt>
                <c:pt idx="56">
                  <c:v>14234.199999999999</c:v>
                </c:pt>
                <c:pt idx="57">
                  <c:v>14294.199999999999</c:v>
                </c:pt>
                <c:pt idx="58">
                  <c:v>14334.199999999999</c:v>
                </c:pt>
                <c:pt idx="59">
                  <c:v>14506.999999999998</c:v>
                </c:pt>
                <c:pt idx="60">
                  <c:v>14721.999999999998</c:v>
                </c:pt>
                <c:pt idx="61">
                  <c:v>14857.999999999998</c:v>
                </c:pt>
                <c:pt idx="62">
                  <c:v>14857.999999999998</c:v>
                </c:pt>
                <c:pt idx="63">
                  <c:v>15021.199999999999</c:v>
                </c:pt>
                <c:pt idx="64">
                  <c:v>15081.199999999999</c:v>
                </c:pt>
                <c:pt idx="65">
                  <c:v>15253.999999999998</c:v>
                </c:pt>
                <c:pt idx="66">
                  <c:v>15417.199999999999</c:v>
                </c:pt>
                <c:pt idx="67">
                  <c:v>15618.8</c:v>
                </c:pt>
                <c:pt idx="68">
                  <c:v>15781.8</c:v>
                </c:pt>
                <c:pt idx="69">
                  <c:v>15904.3</c:v>
                </c:pt>
                <c:pt idx="70">
                  <c:v>15950.3</c:v>
                </c:pt>
                <c:pt idx="71">
                  <c:v>16119.4</c:v>
                </c:pt>
                <c:pt idx="72">
                  <c:v>16282.6</c:v>
                </c:pt>
                <c:pt idx="73">
                  <c:v>16347.800000000001</c:v>
                </c:pt>
                <c:pt idx="74">
                  <c:v>16393.800000000003</c:v>
                </c:pt>
                <c:pt idx="75">
                  <c:v>16516.300000000003</c:v>
                </c:pt>
                <c:pt idx="76">
                  <c:v>16576.100000000002</c:v>
                </c:pt>
                <c:pt idx="77">
                  <c:v>16635.900000000001</c:v>
                </c:pt>
                <c:pt idx="78">
                  <c:v>16792.2</c:v>
                </c:pt>
                <c:pt idx="79">
                  <c:v>16832.2</c:v>
                </c:pt>
                <c:pt idx="80">
                  <c:v>16995.2</c:v>
                </c:pt>
                <c:pt idx="81">
                  <c:v>17164.3</c:v>
                </c:pt>
                <c:pt idx="82">
                  <c:v>17404.599999999999</c:v>
                </c:pt>
                <c:pt idx="83">
                  <c:v>17567.599999999999</c:v>
                </c:pt>
                <c:pt idx="84">
                  <c:v>17597.599999999999</c:v>
                </c:pt>
                <c:pt idx="85">
                  <c:v>17753.899999999998</c:v>
                </c:pt>
                <c:pt idx="86">
                  <c:v>17783.899999999998</c:v>
                </c:pt>
                <c:pt idx="87">
                  <c:v>17865.499999999996</c:v>
                </c:pt>
                <c:pt idx="88">
                  <c:v>17915.499999999996</c:v>
                </c:pt>
                <c:pt idx="89">
                  <c:v>18000.399999999998</c:v>
                </c:pt>
                <c:pt idx="90">
                  <c:v>18085.3</c:v>
                </c:pt>
                <c:pt idx="91">
                  <c:v>18170.2</c:v>
                </c:pt>
                <c:pt idx="92">
                  <c:v>18503.2</c:v>
                </c:pt>
                <c:pt idx="93">
                  <c:v>18588.100000000002</c:v>
                </c:pt>
                <c:pt idx="94">
                  <c:v>18744.300000000003</c:v>
                </c:pt>
                <c:pt idx="95">
                  <c:v>18900.600000000002</c:v>
                </c:pt>
                <c:pt idx="96">
                  <c:v>18982.2</c:v>
                </c:pt>
                <c:pt idx="97">
                  <c:v>19033.400000000001</c:v>
                </c:pt>
                <c:pt idx="98">
                  <c:v>19084.600000000002</c:v>
                </c:pt>
              </c:numCache>
            </c:numRef>
          </c:xVal>
          <c:yVal>
            <c:numRef>
              <c:f>Plants!$F$10:$F$108</c:f>
              <c:numCache>
                <c:formatCode>0.00</c:formatCode>
                <c:ptCount val="99"/>
                <c:pt idx="0">
                  <c:v>9.8084887608184804E-2</c:v>
                </c:pt>
                <c:pt idx="1">
                  <c:v>9.8484675664829005E-2</c:v>
                </c:pt>
                <c:pt idx="2">
                  <c:v>9.9545526860051969E-2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0.10028018221185483</c:v>
                </c:pt>
                <c:pt idx="7">
                  <c:v>0.10028018221185483</c:v>
                </c:pt>
                <c:pt idx="8">
                  <c:v>0.10155633510923301</c:v>
                </c:pt>
                <c:pt idx="9">
                  <c:v>0.10168659554130091</c:v>
                </c:pt>
                <c:pt idx="10">
                  <c:v>0.10292855287311595</c:v>
                </c:pt>
                <c:pt idx="11">
                  <c:v>0.11125328691529944</c:v>
                </c:pt>
                <c:pt idx="12">
                  <c:v>0.11608605442607189</c:v>
                </c:pt>
                <c:pt idx="13">
                  <c:v>0.1875416054790518</c:v>
                </c:pt>
                <c:pt idx="14">
                  <c:v>0.1880898659546994</c:v>
                </c:pt>
                <c:pt idx="15">
                  <c:v>0.19057662071329864</c:v>
                </c:pt>
                <c:pt idx="16">
                  <c:v>0.19290626717181941</c:v>
                </c:pt>
                <c:pt idx="17">
                  <c:v>0.2</c:v>
                </c:pt>
                <c:pt idx="18">
                  <c:v>0.20873129171393526</c:v>
                </c:pt>
                <c:pt idx="19">
                  <c:v>0.21835530408701861</c:v>
                </c:pt>
                <c:pt idx="20">
                  <c:v>0.21835530408701861</c:v>
                </c:pt>
                <c:pt idx="21">
                  <c:v>0.27000764134993172</c:v>
                </c:pt>
                <c:pt idx="22">
                  <c:v>0.27000764134993172</c:v>
                </c:pt>
                <c:pt idx="23">
                  <c:v>0.28217454239341333</c:v>
                </c:pt>
                <c:pt idx="24">
                  <c:v>0.3</c:v>
                </c:pt>
                <c:pt idx="25">
                  <c:v>0.36571925082062173</c:v>
                </c:pt>
                <c:pt idx="26">
                  <c:v>0.40481690996787933</c:v>
                </c:pt>
                <c:pt idx="27">
                  <c:v>0.41334787638631143</c:v>
                </c:pt>
                <c:pt idx="28">
                  <c:v>0.46658622373602188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0.52512738202419473</c:v>
                </c:pt>
                <c:pt idx="33">
                  <c:v>0.52712620877758487</c:v>
                </c:pt>
                <c:pt idx="34">
                  <c:v>0.53181287808730626</c:v>
                </c:pt>
                <c:pt idx="35">
                  <c:v>0.53339946318123477</c:v>
                </c:pt>
                <c:pt idx="36">
                  <c:v>0.53421827635811092</c:v>
                </c:pt>
                <c:pt idx="37">
                  <c:v>0.54071261199985843</c:v>
                </c:pt>
                <c:pt idx="38">
                  <c:v>0.56118173776080438</c:v>
                </c:pt>
                <c:pt idx="39">
                  <c:v>0.60170186339464027</c:v>
                </c:pt>
                <c:pt idx="40">
                  <c:v>0.61639217744717234</c:v>
                </c:pt>
                <c:pt idx="41">
                  <c:v>0.630036868916795</c:v>
                </c:pt>
                <c:pt idx="42">
                  <c:v>0.63311620181555051</c:v>
                </c:pt>
                <c:pt idx="43">
                  <c:v>0.64933769004347708</c:v>
                </c:pt>
                <c:pt idx="44">
                  <c:v>0.65489361408955937</c:v>
                </c:pt>
                <c:pt idx="45">
                  <c:v>0.65574440112445775</c:v>
                </c:pt>
                <c:pt idx="46">
                  <c:v>0.66048461105412937</c:v>
                </c:pt>
                <c:pt idx="47">
                  <c:v>0.66581172150472567</c:v>
                </c:pt>
                <c:pt idx="48">
                  <c:v>0.70437954515658863</c:v>
                </c:pt>
                <c:pt idx="49">
                  <c:v>0.72179072702471858</c:v>
                </c:pt>
                <c:pt idx="50">
                  <c:v>0.73863556878480907</c:v>
                </c:pt>
                <c:pt idx="51">
                  <c:v>0.74347176218965882</c:v>
                </c:pt>
                <c:pt idx="52">
                  <c:v>0.74918018549768972</c:v>
                </c:pt>
                <c:pt idx="53">
                  <c:v>0.81844442999652312</c:v>
                </c:pt>
                <c:pt idx="54">
                  <c:v>0.82490368802824976</c:v>
                </c:pt>
                <c:pt idx="55">
                  <c:v>0.82644512615257681</c:v>
                </c:pt>
                <c:pt idx="56">
                  <c:v>0.88651688405911411</c:v>
                </c:pt>
                <c:pt idx="57">
                  <c:v>0.93369307203974605</c:v>
                </c:pt>
                <c:pt idx="58">
                  <c:v>1</c:v>
                </c:pt>
                <c:pt idx="59">
                  <c:v>1</c:v>
                </c:pt>
                <c:pt idx="60">
                  <c:v>1.003511112905505</c:v>
                </c:pt>
                <c:pt idx="61">
                  <c:v>1.0139863289491819</c:v>
                </c:pt>
                <c:pt idx="62">
                  <c:v>1.0344942627508467</c:v>
                </c:pt>
                <c:pt idx="63">
                  <c:v>1.045835642444843</c:v>
                </c:pt>
                <c:pt idx="64">
                  <c:v>1.0490293570394873</c:v>
                </c:pt>
                <c:pt idx="65">
                  <c:v>1.1000000000000001</c:v>
                </c:pt>
                <c:pt idx="66">
                  <c:v>1.1030820043304033</c:v>
                </c:pt>
                <c:pt idx="67">
                  <c:v>1.1494157992037264</c:v>
                </c:pt>
                <c:pt idx="68">
                  <c:v>1.1514360040414831</c:v>
                </c:pt>
                <c:pt idx="69">
                  <c:v>1.152193645990923</c:v>
                </c:pt>
                <c:pt idx="70">
                  <c:v>1.1620541947540546</c:v>
                </c:pt>
                <c:pt idx="71">
                  <c:v>1.1636222910216718</c:v>
                </c:pt>
                <c:pt idx="72">
                  <c:v>1.303642368754113</c:v>
                </c:pt>
                <c:pt idx="73">
                  <c:v>1.3265541524616629</c:v>
                </c:pt>
                <c:pt idx="74">
                  <c:v>1.3307604257937027</c:v>
                </c:pt>
                <c:pt idx="75">
                  <c:v>1.3675299059446626</c:v>
                </c:pt>
                <c:pt idx="76">
                  <c:v>1.3886862406205212</c:v>
                </c:pt>
                <c:pt idx="77">
                  <c:v>1.3886862406205212</c:v>
                </c:pt>
                <c:pt idx="78">
                  <c:v>1.3998171846435101</c:v>
                </c:pt>
                <c:pt idx="79">
                  <c:v>1.4000000000000001</c:v>
                </c:pt>
                <c:pt idx="80">
                  <c:v>1.4073106716062573</c:v>
                </c:pt>
                <c:pt idx="81">
                  <c:v>1.4305560928433267</c:v>
                </c:pt>
                <c:pt idx="82">
                  <c:v>1.5079992994995577</c:v>
                </c:pt>
                <c:pt idx="83">
                  <c:v>1.6507151580459769</c:v>
                </c:pt>
                <c:pt idx="84">
                  <c:v>1.7000000000000002</c:v>
                </c:pt>
                <c:pt idx="85">
                  <c:v>1.7171741906194138</c:v>
                </c:pt>
                <c:pt idx="86">
                  <c:v>1.7999999999999998</c:v>
                </c:pt>
                <c:pt idx="87">
                  <c:v>1.8950773606595182</c:v>
                </c:pt>
                <c:pt idx="88">
                  <c:v>1.9290530186434616</c:v>
                </c:pt>
                <c:pt idx="89">
                  <c:v>2.08458509672547</c:v>
                </c:pt>
                <c:pt idx="90">
                  <c:v>2.2740928327914216</c:v>
                </c:pt>
                <c:pt idx="91">
                  <c:v>2.2740928327914216</c:v>
                </c:pt>
                <c:pt idx="92">
                  <c:v>2.3122301268760341</c:v>
                </c:pt>
                <c:pt idx="93">
                  <c:v>2.6531083049233257</c:v>
                </c:pt>
                <c:pt idx="94">
                  <c:v>2.6765420560747666</c:v>
                </c:pt>
                <c:pt idx="95">
                  <c:v>2.9068372492836674</c:v>
                </c:pt>
                <c:pt idx="96">
                  <c:v>3.0637900884337332</c:v>
                </c:pt>
                <c:pt idx="97">
                  <c:v>4.804420775149616</c:v>
                </c:pt>
                <c:pt idx="98">
                  <c:v>4.8838060321715817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744-A7F7-0354871E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727"/>
        <c:axId val="1"/>
      </c:scatterChart>
      <c:valAx>
        <c:axId val="25177727"/>
        <c:scaling>
          <c:orientation val="minMax"/>
          <c:max val="2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MW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 NOx/MWh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777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Fossil Generation Capacity and NOx Emissions</a:t>
            </a:r>
          </a:p>
        </c:rich>
      </c:tx>
      <c:layout>
        <c:manualLayout>
          <c:xMode val="edge"/>
          <c:yMode val="edge"/>
          <c:x val="0.25416204217536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234910277324633"/>
          <c:w val="0.89678135405105441"/>
          <c:h val="0.77161500815660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Plants!$G$1</c:f>
              <c:strCache>
                <c:ptCount val="1"/>
                <c:pt idx="0">
                  <c:v>MW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Plants!$G$2:$G$108</c:f>
              <c:numCache>
                <c:formatCode>General</c:formatCode>
                <c:ptCount val="107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28.9</c:v>
                </c:pt>
                <c:pt idx="4">
                  <c:v>28.9</c:v>
                </c:pt>
                <c:pt idx="5">
                  <c:v>34.5</c:v>
                </c:pt>
                <c:pt idx="6">
                  <c:v>100</c:v>
                </c:pt>
                <c:pt idx="7">
                  <c:v>100</c:v>
                </c:pt>
                <c:pt idx="8">
                  <c:v>218</c:v>
                </c:pt>
                <c:pt idx="9">
                  <c:v>28</c:v>
                </c:pt>
                <c:pt idx="10">
                  <c:v>750</c:v>
                </c:pt>
                <c:pt idx="11">
                  <c:v>343</c:v>
                </c:pt>
                <c:pt idx="14">
                  <c:v>495</c:v>
                </c:pt>
                <c:pt idx="15">
                  <c:v>495</c:v>
                </c:pt>
                <c:pt idx="16">
                  <c:v>342</c:v>
                </c:pt>
                <c:pt idx="17">
                  <c:v>218</c:v>
                </c:pt>
                <c:pt idx="18">
                  <c:v>750</c:v>
                </c:pt>
                <c:pt idx="19">
                  <c:v>230</c:v>
                </c:pt>
                <c:pt idx="20">
                  <c:v>230</c:v>
                </c:pt>
                <c:pt idx="21">
                  <c:v>80</c:v>
                </c:pt>
                <c:pt idx="22">
                  <c:v>495</c:v>
                </c:pt>
                <c:pt idx="23">
                  <c:v>495</c:v>
                </c:pt>
                <c:pt idx="24">
                  <c:v>49.5</c:v>
                </c:pt>
                <c:pt idx="25">
                  <c:v>80</c:v>
                </c:pt>
                <c:pt idx="26">
                  <c:v>136</c:v>
                </c:pt>
                <c:pt idx="27">
                  <c:v>39</c:v>
                </c:pt>
                <c:pt idx="28">
                  <c:v>10.5</c:v>
                </c:pt>
                <c:pt idx="31">
                  <c:v>44</c:v>
                </c:pt>
                <c:pt idx="32">
                  <c:v>49.3</c:v>
                </c:pt>
                <c:pt idx="33">
                  <c:v>75</c:v>
                </c:pt>
                <c:pt idx="34">
                  <c:v>359</c:v>
                </c:pt>
                <c:pt idx="35">
                  <c:v>359</c:v>
                </c:pt>
                <c:pt idx="36">
                  <c:v>107.6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333</c:v>
                </c:pt>
                <c:pt idx="41">
                  <c:v>44</c:v>
                </c:pt>
                <c:pt idx="42">
                  <c:v>325</c:v>
                </c:pt>
                <c:pt idx="43">
                  <c:v>342</c:v>
                </c:pt>
                <c:pt idx="44">
                  <c:v>682</c:v>
                </c:pt>
                <c:pt idx="45">
                  <c:v>333</c:v>
                </c:pt>
                <c:pt idx="46">
                  <c:v>230</c:v>
                </c:pt>
                <c:pt idx="47">
                  <c:v>89.9</c:v>
                </c:pt>
                <c:pt idx="48">
                  <c:v>13.3</c:v>
                </c:pt>
                <c:pt idx="49">
                  <c:v>333</c:v>
                </c:pt>
                <c:pt idx="50">
                  <c:v>156.30000000000001</c:v>
                </c:pt>
                <c:pt idx="51">
                  <c:v>496.8</c:v>
                </c:pt>
                <c:pt idx="52">
                  <c:v>325</c:v>
                </c:pt>
                <c:pt idx="53">
                  <c:v>702</c:v>
                </c:pt>
                <c:pt idx="54">
                  <c:v>56.3</c:v>
                </c:pt>
                <c:pt idx="55">
                  <c:v>215</c:v>
                </c:pt>
                <c:pt idx="56">
                  <c:v>107.6</c:v>
                </c:pt>
                <c:pt idx="57">
                  <c:v>230</c:v>
                </c:pt>
                <c:pt idx="58">
                  <c:v>107.6</c:v>
                </c:pt>
                <c:pt idx="59">
                  <c:v>260</c:v>
                </c:pt>
                <c:pt idx="60">
                  <c:v>702</c:v>
                </c:pt>
                <c:pt idx="61">
                  <c:v>163.19999999999999</c:v>
                </c:pt>
                <c:pt idx="62">
                  <c:v>343</c:v>
                </c:pt>
                <c:pt idx="63">
                  <c:v>13.3</c:v>
                </c:pt>
                <c:pt idx="64">
                  <c:v>163</c:v>
                </c:pt>
                <c:pt idx="65">
                  <c:v>60</c:v>
                </c:pt>
                <c:pt idx="66">
                  <c:v>40</c:v>
                </c:pt>
                <c:pt idx="67">
                  <c:v>172.8</c:v>
                </c:pt>
                <c:pt idx="68">
                  <c:v>215</c:v>
                </c:pt>
                <c:pt idx="69">
                  <c:v>136</c:v>
                </c:pt>
                <c:pt idx="71">
                  <c:v>163.19999999999999</c:v>
                </c:pt>
                <c:pt idx="72">
                  <c:v>60</c:v>
                </c:pt>
                <c:pt idx="73">
                  <c:v>172.8</c:v>
                </c:pt>
                <c:pt idx="74">
                  <c:v>163.19999999999999</c:v>
                </c:pt>
                <c:pt idx="75">
                  <c:v>201.6</c:v>
                </c:pt>
                <c:pt idx="76">
                  <c:v>163</c:v>
                </c:pt>
                <c:pt idx="77">
                  <c:v>122.5</c:v>
                </c:pt>
                <c:pt idx="78">
                  <c:v>46</c:v>
                </c:pt>
                <c:pt idx="79">
                  <c:v>169.1</c:v>
                </c:pt>
                <c:pt idx="80">
                  <c:v>163.19999999999999</c:v>
                </c:pt>
                <c:pt idx="81">
                  <c:v>65.2</c:v>
                </c:pt>
                <c:pt idx="82">
                  <c:v>46</c:v>
                </c:pt>
                <c:pt idx="83">
                  <c:v>122.5</c:v>
                </c:pt>
                <c:pt idx="84">
                  <c:v>59.8</c:v>
                </c:pt>
                <c:pt idx="85">
                  <c:v>59.8</c:v>
                </c:pt>
                <c:pt idx="86">
                  <c:v>156.30000000000001</c:v>
                </c:pt>
                <c:pt idx="87">
                  <c:v>40</c:v>
                </c:pt>
                <c:pt idx="88">
                  <c:v>163</c:v>
                </c:pt>
                <c:pt idx="89">
                  <c:v>169.1</c:v>
                </c:pt>
                <c:pt idx="90">
                  <c:v>240.3</c:v>
                </c:pt>
                <c:pt idx="91">
                  <c:v>163</c:v>
                </c:pt>
                <c:pt idx="92">
                  <c:v>30</c:v>
                </c:pt>
                <c:pt idx="93">
                  <c:v>156.30000000000001</c:v>
                </c:pt>
                <c:pt idx="94">
                  <c:v>30</c:v>
                </c:pt>
                <c:pt idx="95">
                  <c:v>81.599999999999994</c:v>
                </c:pt>
                <c:pt idx="96">
                  <c:v>50</c:v>
                </c:pt>
                <c:pt idx="97" formatCode="0">
                  <c:v>84.9</c:v>
                </c:pt>
                <c:pt idx="98" formatCode="0">
                  <c:v>84.9</c:v>
                </c:pt>
                <c:pt idx="99" formatCode="0">
                  <c:v>84.9</c:v>
                </c:pt>
                <c:pt idx="100">
                  <c:v>333</c:v>
                </c:pt>
                <c:pt idx="101" formatCode="0">
                  <c:v>84.9</c:v>
                </c:pt>
                <c:pt idx="102">
                  <c:v>156.19999999999999</c:v>
                </c:pt>
                <c:pt idx="103">
                  <c:v>156.30000000000001</c:v>
                </c:pt>
                <c:pt idx="104">
                  <c:v>81.599999999999994</c:v>
                </c:pt>
                <c:pt idx="105">
                  <c:v>51.2</c:v>
                </c:pt>
                <c:pt idx="106">
                  <c:v>51.2</c:v>
                </c:pt>
              </c:numCache>
            </c:numRef>
          </c:xVal>
          <c:yVal>
            <c:numRef>
              <c:f>Plants!$F$2:$F$108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9.8084887608184804E-2</c:v>
                </c:pt>
                <c:pt idx="9">
                  <c:v>9.8484675664829005E-2</c:v>
                </c:pt>
                <c:pt idx="10">
                  <c:v>9.9545526860051969E-2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0.10028018221185483</c:v>
                </c:pt>
                <c:pt idx="15">
                  <c:v>0.10028018221185483</c:v>
                </c:pt>
                <c:pt idx="16">
                  <c:v>0.10155633510923301</c:v>
                </c:pt>
                <c:pt idx="17">
                  <c:v>0.10168659554130091</c:v>
                </c:pt>
                <c:pt idx="18">
                  <c:v>0.10292855287311595</c:v>
                </c:pt>
                <c:pt idx="19">
                  <c:v>0.11125328691529944</c:v>
                </c:pt>
                <c:pt idx="20">
                  <c:v>0.11608605442607189</c:v>
                </c:pt>
                <c:pt idx="21">
                  <c:v>0.1875416054790518</c:v>
                </c:pt>
                <c:pt idx="22">
                  <c:v>0.1880898659546994</c:v>
                </c:pt>
                <c:pt idx="23">
                  <c:v>0.19057662071329864</c:v>
                </c:pt>
                <c:pt idx="24">
                  <c:v>0.19290626717181941</c:v>
                </c:pt>
                <c:pt idx="25">
                  <c:v>0.2</c:v>
                </c:pt>
                <c:pt idx="26">
                  <c:v>0.20873129171393526</c:v>
                </c:pt>
                <c:pt idx="27">
                  <c:v>0.21835530408701861</c:v>
                </c:pt>
                <c:pt idx="28">
                  <c:v>0.21835530408701861</c:v>
                </c:pt>
                <c:pt idx="29">
                  <c:v>0.27000764134993172</c:v>
                </c:pt>
                <c:pt idx="30">
                  <c:v>0.27000764134993172</c:v>
                </c:pt>
                <c:pt idx="31">
                  <c:v>0.28217454239341333</c:v>
                </c:pt>
                <c:pt idx="32">
                  <c:v>0.3</c:v>
                </c:pt>
                <c:pt idx="33">
                  <c:v>0.36571925082062173</c:v>
                </c:pt>
                <c:pt idx="34">
                  <c:v>0.40481690996787933</c:v>
                </c:pt>
                <c:pt idx="35">
                  <c:v>0.41334787638631143</c:v>
                </c:pt>
                <c:pt idx="36">
                  <c:v>0.46658622373602188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0.52512738202419473</c:v>
                </c:pt>
                <c:pt idx="41">
                  <c:v>0.52712620877758487</c:v>
                </c:pt>
                <c:pt idx="42">
                  <c:v>0.53181287808730626</c:v>
                </c:pt>
                <c:pt idx="43">
                  <c:v>0.53339946318123477</c:v>
                </c:pt>
                <c:pt idx="44">
                  <c:v>0.53421827635811092</c:v>
                </c:pt>
                <c:pt idx="45">
                  <c:v>0.54071261199985843</c:v>
                </c:pt>
                <c:pt idx="46">
                  <c:v>0.56118173776080438</c:v>
                </c:pt>
                <c:pt idx="47">
                  <c:v>0.60170186339464027</c:v>
                </c:pt>
                <c:pt idx="48">
                  <c:v>0.61639217744717234</c:v>
                </c:pt>
                <c:pt idx="49">
                  <c:v>0.630036868916795</c:v>
                </c:pt>
                <c:pt idx="50">
                  <c:v>0.63311620181555051</c:v>
                </c:pt>
                <c:pt idx="51">
                  <c:v>0.64933769004347708</c:v>
                </c:pt>
                <c:pt idx="52">
                  <c:v>0.65489361408955937</c:v>
                </c:pt>
                <c:pt idx="53">
                  <c:v>0.65574440112445775</c:v>
                </c:pt>
                <c:pt idx="54">
                  <c:v>0.66048461105412937</c:v>
                </c:pt>
                <c:pt idx="55">
                  <c:v>0.66581172150472567</c:v>
                </c:pt>
                <c:pt idx="56">
                  <c:v>0.70437954515658863</c:v>
                </c:pt>
                <c:pt idx="57">
                  <c:v>0.72179072702471858</c:v>
                </c:pt>
                <c:pt idx="58">
                  <c:v>0.73863556878480907</c:v>
                </c:pt>
                <c:pt idx="59">
                  <c:v>0.74347176218965882</c:v>
                </c:pt>
                <c:pt idx="60">
                  <c:v>0.74918018549768972</c:v>
                </c:pt>
                <c:pt idx="61">
                  <c:v>0.81844442999652312</c:v>
                </c:pt>
                <c:pt idx="62">
                  <c:v>0.82490368802824976</c:v>
                </c:pt>
                <c:pt idx="63">
                  <c:v>0.82644512615257681</c:v>
                </c:pt>
                <c:pt idx="64">
                  <c:v>0.88651688405911411</c:v>
                </c:pt>
                <c:pt idx="65">
                  <c:v>0.93369307203974605</c:v>
                </c:pt>
                <c:pt idx="66">
                  <c:v>1</c:v>
                </c:pt>
                <c:pt idx="67">
                  <c:v>1</c:v>
                </c:pt>
                <c:pt idx="68">
                  <c:v>1.003511112905505</c:v>
                </c:pt>
                <c:pt idx="69">
                  <c:v>1.0139863289491819</c:v>
                </c:pt>
                <c:pt idx="70">
                  <c:v>1.0344942627508467</c:v>
                </c:pt>
                <c:pt idx="71">
                  <c:v>1.045835642444843</c:v>
                </c:pt>
                <c:pt idx="72">
                  <c:v>1.0490293570394873</c:v>
                </c:pt>
                <c:pt idx="73">
                  <c:v>1.1000000000000001</c:v>
                </c:pt>
                <c:pt idx="74">
                  <c:v>1.1030820043304033</c:v>
                </c:pt>
                <c:pt idx="75">
                  <c:v>1.1494157992037264</c:v>
                </c:pt>
                <c:pt idx="76">
                  <c:v>1.1514360040414831</c:v>
                </c:pt>
                <c:pt idx="77">
                  <c:v>1.152193645990923</c:v>
                </c:pt>
                <c:pt idx="78">
                  <c:v>1.1620541947540546</c:v>
                </c:pt>
                <c:pt idx="79">
                  <c:v>1.1636222910216718</c:v>
                </c:pt>
                <c:pt idx="80">
                  <c:v>1.303642368754113</c:v>
                </c:pt>
                <c:pt idx="81">
                  <c:v>1.3265541524616629</c:v>
                </c:pt>
                <c:pt idx="82">
                  <c:v>1.3307604257937027</c:v>
                </c:pt>
                <c:pt idx="83">
                  <c:v>1.3675299059446626</c:v>
                </c:pt>
                <c:pt idx="84">
                  <c:v>1.3886862406205212</c:v>
                </c:pt>
                <c:pt idx="85">
                  <c:v>1.3886862406205212</c:v>
                </c:pt>
                <c:pt idx="86">
                  <c:v>1.3998171846435101</c:v>
                </c:pt>
                <c:pt idx="87">
                  <c:v>1.4000000000000001</c:v>
                </c:pt>
                <c:pt idx="88">
                  <c:v>1.4073106716062573</c:v>
                </c:pt>
                <c:pt idx="89">
                  <c:v>1.4305560928433267</c:v>
                </c:pt>
                <c:pt idx="90">
                  <c:v>1.5079992994995577</c:v>
                </c:pt>
                <c:pt idx="91">
                  <c:v>1.6507151580459769</c:v>
                </c:pt>
                <c:pt idx="92">
                  <c:v>1.7000000000000002</c:v>
                </c:pt>
                <c:pt idx="93">
                  <c:v>1.7171741906194138</c:v>
                </c:pt>
                <c:pt idx="94">
                  <c:v>1.7999999999999998</c:v>
                </c:pt>
                <c:pt idx="95">
                  <c:v>1.8950773606595182</c:v>
                </c:pt>
                <c:pt idx="96">
                  <c:v>1.9290530186434616</c:v>
                </c:pt>
                <c:pt idx="97">
                  <c:v>2.08458509672547</c:v>
                </c:pt>
                <c:pt idx="98">
                  <c:v>2.2740928327914216</c:v>
                </c:pt>
                <c:pt idx="99">
                  <c:v>2.2740928327914216</c:v>
                </c:pt>
                <c:pt idx="100">
                  <c:v>2.3122301268760341</c:v>
                </c:pt>
                <c:pt idx="101">
                  <c:v>2.6531083049233257</c:v>
                </c:pt>
                <c:pt idx="102">
                  <c:v>2.6765420560747666</c:v>
                </c:pt>
                <c:pt idx="103">
                  <c:v>2.9068372492836674</c:v>
                </c:pt>
                <c:pt idx="104">
                  <c:v>3.0637900884337332</c:v>
                </c:pt>
                <c:pt idx="105">
                  <c:v>4.804420775149616</c:v>
                </c:pt>
                <c:pt idx="106">
                  <c:v>4.8838060321715817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6-4BFD-A1E8-657BAD66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735"/>
        <c:axId val="1"/>
      </c:scatterChart>
      <c:valAx>
        <c:axId val="2517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 NOx/MWh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0456769983686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76735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0FEBB5-6760-6C7B-7D7B-995890EA5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</cdr:x>
      <cdr:y>0.88475</cdr:y>
    </cdr:from>
    <cdr:to>
      <cdr:x>0.945</cdr:x>
      <cdr:y>0.8855</cdr:y>
    </cdr:to>
    <cdr:sp macro="" textlink="">
      <cdr:nvSpPr>
        <cdr:cNvPr id="1025" name="Line 1">
          <a:extLst xmlns:a="http://schemas.openxmlformats.org/drawingml/2006/main">
            <a:ext uri="{FF2B5EF4-FFF2-40B4-BE49-F238E27FC236}">
              <a16:creationId xmlns:a16="http://schemas.microsoft.com/office/drawing/2014/main" id="{66A5B422-F071-363F-8065-3D76DACB2EA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46636" y="5165900"/>
          <a:ext cx="7363378" cy="43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0.58175</cdr:x>
      <cdr:y>0.82725</cdr:y>
    </cdr:from>
    <cdr:to>
      <cdr:x>0.9535</cdr:x>
      <cdr:y>0.8615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10E7BC7F-7FDF-68F8-C2BC-C63374B5C31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2593" y="4830168"/>
          <a:ext cx="3190368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Typical Emission Rate for New Combined Cycle Plant</a:t>
          </a:r>
        </a:p>
      </cdr:txBody>
    </cdr:sp>
  </cdr:relSizeAnchor>
  <cdr:relSizeAnchor xmlns:cdr="http://schemas.openxmlformats.org/drawingml/2006/chartDrawing">
    <cdr:from>
      <cdr:x>0.546</cdr:x>
      <cdr:y>0.84175</cdr:y>
    </cdr:from>
    <cdr:to>
      <cdr:x>0.5755</cdr:x>
      <cdr:y>0.878</cdr:y>
    </cdr:to>
    <cdr:sp macro="" textlink="">
      <cdr:nvSpPr>
        <cdr:cNvPr id="1027" name="Line 3">
          <a:extLst xmlns:a="http://schemas.openxmlformats.org/drawingml/2006/main">
            <a:ext uri="{FF2B5EF4-FFF2-40B4-BE49-F238E27FC236}">
              <a16:creationId xmlns:a16="http://schemas.microsoft.com/office/drawing/2014/main" id="{F212F8F3-AE75-BF0B-88C7-5A9C730BE2F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685786" y="4914831"/>
          <a:ext cx="253169" cy="2116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44802D0-819C-5723-95CB-4DDA85D110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0.07975</cdr:x>
      <cdr:y>0.88475</cdr:y>
    </cdr:from>
    <cdr:to>
      <cdr:x>0.96475</cdr:x>
      <cdr:y>0.8855</cdr:y>
    </cdr:to>
    <cdr:sp macro="" textlink="">
      <cdr:nvSpPr>
        <cdr:cNvPr id="4097" name="Line 1">
          <a:extLst xmlns:a="http://schemas.openxmlformats.org/drawingml/2006/main">
            <a:ext uri="{FF2B5EF4-FFF2-40B4-BE49-F238E27FC236}">
              <a16:creationId xmlns:a16="http://schemas.microsoft.com/office/drawing/2014/main" id="{CC47575E-1951-505E-195B-D5F28054A36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4416" y="5165900"/>
          <a:ext cx="7595093" cy="43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0.60775</cdr:x>
      <cdr:y>0.82</cdr:y>
    </cdr:from>
    <cdr:to>
      <cdr:x>0.9795</cdr:x>
      <cdr:y>0.85425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CCFC28B2-8F32-E10E-C636-EE8393A25F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726" y="4787837"/>
          <a:ext cx="3190367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Typical Emission Rate for New Combined Cycle Plant</a:t>
          </a:r>
        </a:p>
      </cdr:txBody>
    </cdr:sp>
  </cdr:relSizeAnchor>
  <cdr:relSizeAnchor xmlns:cdr="http://schemas.openxmlformats.org/drawingml/2006/chartDrawing">
    <cdr:from>
      <cdr:x>0.74325</cdr:x>
      <cdr:y>0.85475</cdr:y>
    </cdr:from>
    <cdr:to>
      <cdr:x>0.762</cdr:x>
      <cdr:y>0.88175</cdr:y>
    </cdr:to>
    <cdr:sp macro="" textlink="">
      <cdr:nvSpPr>
        <cdr:cNvPr id="4099" name="Line 3">
          <a:extLst xmlns:a="http://schemas.openxmlformats.org/drawingml/2006/main">
            <a:ext uri="{FF2B5EF4-FFF2-40B4-BE49-F238E27FC236}">
              <a16:creationId xmlns:a16="http://schemas.microsoft.com/office/drawing/2014/main" id="{07A79758-8DED-76E0-4FCE-D724222E2C5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378590" y="4990736"/>
          <a:ext cx="160913" cy="1576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/>
  </sheetViews>
  <sheetFormatPr defaultColWidth="9.125" defaultRowHeight="15.75" x14ac:dyDescent="0.25"/>
  <cols>
    <col min="1" max="1" width="7.375" bestFit="1" customWidth="1"/>
    <col min="2" max="2" width="24.375" bestFit="1" customWidth="1"/>
    <col min="3" max="3" width="6.625" style="7" bestFit="1" customWidth="1"/>
    <col min="4" max="4" width="9.75" customWidth="1"/>
    <col min="5" max="5" width="0" hidden="1" customWidth="1"/>
    <col min="6" max="6" width="8.5" style="17" bestFit="1" customWidth="1"/>
    <col min="7" max="7" width="9.125" style="15" customWidth="1"/>
    <col min="8" max="8" width="10.125" style="15" bestFit="1" customWidth="1"/>
    <col min="9" max="9" width="10.75" style="15" customWidth="1"/>
    <col min="10" max="10" width="10.875" style="7" customWidth="1"/>
    <col min="11" max="11" width="9.125" style="7" customWidth="1"/>
    <col min="12" max="12" width="8.375" customWidth="1"/>
    <col min="13" max="13" width="8.75" customWidth="1"/>
  </cols>
  <sheetData>
    <row r="1" spans="1:15" s="6" customFormat="1" ht="60" x14ac:dyDescent="0.25">
      <c r="A1" s="5" t="s">
        <v>112</v>
      </c>
      <c r="B1" s="2" t="s">
        <v>111</v>
      </c>
      <c r="C1" s="8" t="s">
        <v>110</v>
      </c>
      <c r="D1" s="2" t="s">
        <v>107</v>
      </c>
      <c r="E1" s="2" t="s">
        <v>106</v>
      </c>
      <c r="F1" s="16" t="s">
        <v>105</v>
      </c>
      <c r="G1" s="12" t="s">
        <v>114</v>
      </c>
      <c r="H1" s="25" t="s">
        <v>118</v>
      </c>
      <c r="I1" s="12" t="s">
        <v>121</v>
      </c>
      <c r="J1" s="26" t="s">
        <v>119</v>
      </c>
      <c r="K1" s="26" t="s">
        <v>120</v>
      </c>
      <c r="L1" s="5" t="s">
        <v>109</v>
      </c>
      <c r="M1" s="2" t="s">
        <v>108</v>
      </c>
      <c r="N1" s="33" t="s">
        <v>117</v>
      </c>
    </row>
    <row r="2" spans="1:15" x14ac:dyDescent="0.25">
      <c r="A2" s="1"/>
      <c r="B2" s="5" t="s">
        <v>115</v>
      </c>
      <c r="C2" s="8">
        <v>1</v>
      </c>
      <c r="D2" s="4"/>
      <c r="E2" s="4"/>
      <c r="F2" s="44">
        <f t="shared" ref="F2:F33" si="0">D2*H2</f>
        <v>0</v>
      </c>
      <c r="G2" s="12">
        <v>23.2</v>
      </c>
      <c r="H2" s="12">
        <v>10</v>
      </c>
      <c r="I2" s="12"/>
      <c r="J2" s="26"/>
      <c r="K2" s="26"/>
      <c r="L2" s="4"/>
      <c r="M2" s="1"/>
      <c r="N2" s="34"/>
    </row>
    <row r="3" spans="1:15" x14ac:dyDescent="0.25">
      <c r="A3" s="1"/>
      <c r="B3" s="5" t="s">
        <v>115</v>
      </c>
      <c r="C3" s="8">
        <v>2</v>
      </c>
      <c r="D3" s="4"/>
      <c r="E3" s="4"/>
      <c r="F3" s="44">
        <f t="shared" si="0"/>
        <v>0</v>
      </c>
      <c r="G3" s="12">
        <v>23.2</v>
      </c>
      <c r="H3" s="12">
        <v>10</v>
      </c>
      <c r="I3" s="12"/>
      <c r="J3" s="26"/>
      <c r="K3" s="26"/>
      <c r="L3" s="4"/>
      <c r="M3" s="1"/>
      <c r="N3" s="34"/>
    </row>
    <row r="4" spans="1:15" x14ac:dyDescent="0.25">
      <c r="A4" s="1"/>
      <c r="B4" s="5" t="s">
        <v>115</v>
      </c>
      <c r="C4" s="8">
        <v>3</v>
      </c>
      <c r="D4" s="4"/>
      <c r="E4" s="4"/>
      <c r="F4" s="44">
        <f t="shared" si="0"/>
        <v>0</v>
      </c>
      <c r="G4" s="12">
        <v>23.2</v>
      </c>
      <c r="H4" s="12">
        <v>10</v>
      </c>
      <c r="I4" s="12"/>
      <c r="J4" s="26"/>
      <c r="K4" s="26"/>
      <c r="L4" s="4"/>
      <c r="M4" s="1"/>
      <c r="N4" s="34"/>
    </row>
    <row r="5" spans="1:15" x14ac:dyDescent="0.25">
      <c r="A5" s="18" t="s">
        <v>63</v>
      </c>
      <c r="B5" s="19" t="s">
        <v>62</v>
      </c>
      <c r="C5" s="20" t="s">
        <v>64</v>
      </c>
      <c r="D5" s="21"/>
      <c r="E5" s="21"/>
      <c r="F5" s="46">
        <f t="shared" si="0"/>
        <v>0</v>
      </c>
      <c r="G5" s="9">
        <v>28.9</v>
      </c>
      <c r="H5" s="27">
        <f>J5/K5</f>
        <v>15.331200787401574</v>
      </c>
      <c r="I5" s="28">
        <f>3413/(J5/K5*1000)</f>
        <v>0.22261791801752639</v>
      </c>
      <c r="J5" s="29">
        <v>62306</v>
      </c>
      <c r="K5" s="29">
        <v>4064</v>
      </c>
      <c r="L5" s="21">
        <v>0</v>
      </c>
      <c r="M5" s="18"/>
      <c r="N5" s="35"/>
    </row>
    <row r="6" spans="1:15" x14ac:dyDescent="0.25">
      <c r="A6" s="18" t="s">
        <v>63</v>
      </c>
      <c r="B6" s="19" t="s">
        <v>62</v>
      </c>
      <c r="C6" s="20" t="s">
        <v>61</v>
      </c>
      <c r="D6" s="21"/>
      <c r="E6" s="21"/>
      <c r="F6" s="46">
        <f t="shared" si="0"/>
        <v>0</v>
      </c>
      <c r="G6" s="9">
        <v>28.9</v>
      </c>
      <c r="H6" s="27">
        <f t="shared" ref="H6:H108" si="1">J6/K6</f>
        <v>15.331200787401574</v>
      </c>
      <c r="I6" s="28">
        <f t="shared" ref="I6:I82" si="2">3413/(J6/K6*1000)</f>
        <v>0.22261791801752639</v>
      </c>
      <c r="J6" s="29">
        <v>62306</v>
      </c>
      <c r="K6" s="29">
        <v>4064</v>
      </c>
      <c r="L6" s="21">
        <v>0</v>
      </c>
      <c r="M6" s="18"/>
      <c r="N6" s="35"/>
    </row>
    <row r="7" spans="1:15" x14ac:dyDescent="0.25">
      <c r="A7" s="18" t="s">
        <v>48</v>
      </c>
      <c r="B7" s="19" t="s">
        <v>47</v>
      </c>
      <c r="C7" s="20" t="s">
        <v>46</v>
      </c>
      <c r="D7" s="21">
        <v>0</v>
      </c>
      <c r="E7" s="21"/>
      <c r="F7" s="46">
        <f t="shared" si="0"/>
        <v>0</v>
      </c>
      <c r="G7" s="9">
        <v>34.5</v>
      </c>
      <c r="H7" s="27">
        <f t="shared" si="1"/>
        <v>20.315076474872541</v>
      </c>
      <c r="I7" s="28">
        <f t="shared" si="2"/>
        <v>0.16800330553623541</v>
      </c>
      <c r="J7" s="29">
        <v>139463</v>
      </c>
      <c r="K7" s="29">
        <v>6865</v>
      </c>
      <c r="L7" s="21">
        <v>0</v>
      </c>
      <c r="M7" s="18">
        <v>0</v>
      </c>
      <c r="N7" s="35"/>
    </row>
    <row r="8" spans="1:15" x14ac:dyDescent="0.25">
      <c r="A8" s="1" t="s">
        <v>6</v>
      </c>
      <c r="B8" s="5" t="s">
        <v>5</v>
      </c>
      <c r="C8" s="8" t="s">
        <v>1</v>
      </c>
      <c r="D8" s="4">
        <v>0</v>
      </c>
      <c r="E8" s="4"/>
      <c r="F8" s="44">
        <f t="shared" si="0"/>
        <v>0</v>
      </c>
      <c r="G8" s="12">
        <v>100</v>
      </c>
      <c r="H8" s="30">
        <v>10</v>
      </c>
      <c r="I8" s="31" t="e">
        <f t="shared" si="2"/>
        <v>#DIV/0!</v>
      </c>
      <c r="J8" s="26"/>
      <c r="K8" s="26"/>
      <c r="L8" s="4">
        <v>0</v>
      </c>
      <c r="M8" s="1">
        <v>0</v>
      </c>
      <c r="N8" s="34"/>
    </row>
    <row r="9" spans="1:15" x14ac:dyDescent="0.25">
      <c r="A9" s="1" t="s">
        <v>6</v>
      </c>
      <c r="B9" s="5" t="s">
        <v>5</v>
      </c>
      <c r="C9" s="8" t="s">
        <v>8</v>
      </c>
      <c r="D9" s="4">
        <v>0</v>
      </c>
      <c r="E9" s="4"/>
      <c r="F9" s="44">
        <f t="shared" si="0"/>
        <v>0</v>
      </c>
      <c r="G9" s="12">
        <v>100</v>
      </c>
      <c r="H9" s="30">
        <v>10</v>
      </c>
      <c r="I9" s="31" t="e">
        <f t="shared" si="2"/>
        <v>#DIV/0!</v>
      </c>
      <c r="J9" s="26"/>
      <c r="K9" s="26"/>
      <c r="L9" s="4">
        <v>0</v>
      </c>
      <c r="M9" s="1">
        <v>0</v>
      </c>
      <c r="N9" s="34"/>
    </row>
    <row r="10" spans="1:15" x14ac:dyDescent="0.25">
      <c r="A10" s="1" t="s">
        <v>33</v>
      </c>
      <c r="B10" s="5" t="s">
        <v>32</v>
      </c>
      <c r="C10" s="8" t="s">
        <v>8</v>
      </c>
      <c r="D10" s="4">
        <v>0.01</v>
      </c>
      <c r="E10" s="4">
        <v>99.5</v>
      </c>
      <c r="F10" s="44">
        <f t="shared" si="0"/>
        <v>9.8084887608184804E-2</v>
      </c>
      <c r="G10" s="12">
        <v>218</v>
      </c>
      <c r="H10" s="30">
        <f t="shared" si="1"/>
        <v>9.8084887608184808</v>
      </c>
      <c r="I10" s="31">
        <f t="shared" si="2"/>
        <v>0.34796389976341252</v>
      </c>
      <c r="J10" s="32">
        <v>7822054</v>
      </c>
      <c r="K10" s="32">
        <v>797478</v>
      </c>
      <c r="L10" s="4">
        <v>5725.5</v>
      </c>
      <c r="M10" s="1">
        <v>8727291</v>
      </c>
      <c r="N10" s="34">
        <f>G10</f>
        <v>218</v>
      </c>
    </row>
    <row r="11" spans="1:15" x14ac:dyDescent="0.25">
      <c r="A11" s="18" t="s">
        <v>3</v>
      </c>
      <c r="B11" s="19" t="s">
        <v>2</v>
      </c>
      <c r="C11" s="20" t="s">
        <v>1</v>
      </c>
      <c r="D11" s="21">
        <v>0.01</v>
      </c>
      <c r="E11" s="21">
        <v>99.1</v>
      </c>
      <c r="F11" s="46">
        <f t="shared" si="0"/>
        <v>9.8484675664829005E-2</v>
      </c>
      <c r="G11" s="9">
        <v>28</v>
      </c>
      <c r="H11" s="27">
        <f t="shared" si="1"/>
        <v>9.8484675664829009</v>
      </c>
      <c r="I11" s="28">
        <f t="shared" si="2"/>
        <v>0.34655137735492947</v>
      </c>
      <c r="J11" s="29">
        <v>466256</v>
      </c>
      <c r="K11" s="29">
        <v>47343</v>
      </c>
      <c r="L11" s="21">
        <v>4821.3900000000003</v>
      </c>
      <c r="M11" s="18">
        <v>1761614</v>
      </c>
      <c r="N11" s="35">
        <f t="shared" ref="N11:N105" si="3">G11+N10</f>
        <v>246</v>
      </c>
    </row>
    <row r="12" spans="1:15" x14ac:dyDescent="0.25">
      <c r="A12" s="1" t="s">
        <v>28</v>
      </c>
      <c r="B12" s="5" t="s">
        <v>27</v>
      </c>
      <c r="C12" s="8" t="s">
        <v>1</v>
      </c>
      <c r="D12" s="4">
        <v>0.01</v>
      </c>
      <c r="E12" s="4">
        <v>99</v>
      </c>
      <c r="F12" s="44">
        <f t="shared" si="0"/>
        <v>9.9545526860051969E-2</v>
      </c>
      <c r="G12" s="12">
        <v>750</v>
      </c>
      <c r="H12" s="30">
        <f t="shared" si="1"/>
        <v>9.9545526860051972</v>
      </c>
      <c r="I12" s="31">
        <f t="shared" si="2"/>
        <v>0.34285819841992826</v>
      </c>
      <c r="J12" s="32">
        <v>6194529</v>
      </c>
      <c r="K12" s="32">
        <v>622281</v>
      </c>
      <c r="L12" s="4">
        <v>2711</v>
      </c>
      <c r="M12" s="1">
        <v>12906973</v>
      </c>
      <c r="N12" s="35">
        <f t="shared" si="3"/>
        <v>996</v>
      </c>
    </row>
    <row r="13" spans="1:15" x14ac:dyDescent="0.25">
      <c r="A13" s="1" t="s">
        <v>54</v>
      </c>
      <c r="B13" s="5" t="s">
        <v>53</v>
      </c>
      <c r="C13" s="8" t="s">
        <v>26</v>
      </c>
      <c r="D13" s="4">
        <v>0.01</v>
      </c>
      <c r="E13" s="4">
        <v>97.6</v>
      </c>
      <c r="F13" s="44">
        <f t="shared" si="0"/>
        <v>0.1</v>
      </c>
      <c r="G13" s="12">
        <v>343</v>
      </c>
      <c r="H13" s="30">
        <v>10</v>
      </c>
      <c r="I13" s="31">
        <f t="shared" si="2"/>
        <v>0.30677745302019011</v>
      </c>
      <c r="J13" s="32">
        <v>300395</v>
      </c>
      <c r="K13" s="32">
        <v>27001</v>
      </c>
      <c r="L13" s="4">
        <v>2853.75</v>
      </c>
      <c r="M13" s="1">
        <v>6237539</v>
      </c>
      <c r="N13" s="35">
        <f t="shared" si="3"/>
        <v>1339</v>
      </c>
      <c r="O13" t="s">
        <v>125</v>
      </c>
    </row>
    <row r="14" spans="1:15" x14ac:dyDescent="0.25">
      <c r="A14" s="1" t="s">
        <v>36</v>
      </c>
      <c r="B14" s="5" t="s">
        <v>35</v>
      </c>
      <c r="C14" s="8" t="s">
        <v>34</v>
      </c>
      <c r="D14" s="4">
        <v>0.01</v>
      </c>
      <c r="E14" s="4">
        <v>99.9</v>
      </c>
      <c r="F14" s="44">
        <f t="shared" si="0"/>
        <v>0.1</v>
      </c>
      <c r="G14" s="12"/>
      <c r="H14" s="30">
        <v>10</v>
      </c>
      <c r="I14" s="31" t="e">
        <f t="shared" si="2"/>
        <v>#DIV/0!</v>
      </c>
      <c r="J14" s="26"/>
      <c r="K14" s="26"/>
      <c r="L14" s="4">
        <v>1984.95</v>
      </c>
      <c r="M14" s="1">
        <v>863763</v>
      </c>
      <c r="N14" s="35">
        <f t="shared" si="3"/>
        <v>1339</v>
      </c>
    </row>
    <row r="15" spans="1:15" x14ac:dyDescent="0.25">
      <c r="A15" s="22" t="s">
        <v>16</v>
      </c>
      <c r="B15" s="23" t="s">
        <v>15</v>
      </c>
      <c r="C15" s="3" t="s">
        <v>1</v>
      </c>
      <c r="D15" s="24">
        <v>0.01</v>
      </c>
      <c r="E15" s="24">
        <v>99.8</v>
      </c>
      <c r="F15" s="44">
        <f t="shared" si="0"/>
        <v>0.1</v>
      </c>
      <c r="G15" s="12"/>
      <c r="H15" s="30">
        <v>10</v>
      </c>
      <c r="I15" s="31" t="e">
        <f t="shared" si="2"/>
        <v>#DIV/0!</v>
      </c>
      <c r="J15" s="26"/>
      <c r="K15" s="26"/>
      <c r="L15" s="24">
        <v>5603.25</v>
      </c>
      <c r="M15" s="22">
        <v>6852164</v>
      </c>
      <c r="N15" s="35">
        <f t="shared" si="3"/>
        <v>1339</v>
      </c>
    </row>
    <row r="16" spans="1:15" x14ac:dyDescent="0.25">
      <c r="A16" s="1" t="s">
        <v>95</v>
      </c>
      <c r="B16" s="5" t="s">
        <v>94</v>
      </c>
      <c r="C16" s="8" t="s">
        <v>26</v>
      </c>
      <c r="D16" s="4">
        <v>0.01</v>
      </c>
      <c r="E16" s="4">
        <v>98.2</v>
      </c>
      <c r="F16" s="44">
        <f t="shared" si="0"/>
        <v>0.10028018221185483</v>
      </c>
      <c r="G16" s="12">
        <v>495</v>
      </c>
      <c r="H16" s="30">
        <f t="shared" si="1"/>
        <v>10.028018221185484</v>
      </c>
      <c r="I16" s="31">
        <f t="shared" si="2"/>
        <v>0.34034640990077147</v>
      </c>
      <c r="J16" s="32">
        <v>14491800</v>
      </c>
      <c r="K16" s="32">
        <v>1445131</v>
      </c>
      <c r="L16" s="4">
        <v>4135.25</v>
      </c>
      <c r="M16" s="1">
        <v>14147837</v>
      </c>
      <c r="N16" s="35">
        <f t="shared" si="3"/>
        <v>1834</v>
      </c>
    </row>
    <row r="17" spans="1:15" x14ac:dyDescent="0.25">
      <c r="A17" s="1" t="s">
        <v>95</v>
      </c>
      <c r="B17" s="5" t="s">
        <v>94</v>
      </c>
      <c r="C17" s="8" t="s">
        <v>25</v>
      </c>
      <c r="D17" s="4">
        <v>0.01</v>
      </c>
      <c r="E17" s="4">
        <v>98.5</v>
      </c>
      <c r="F17" s="44">
        <f t="shared" si="0"/>
        <v>0.10028018221185483</v>
      </c>
      <c r="G17" s="12">
        <v>495</v>
      </c>
      <c r="H17" s="30">
        <f t="shared" si="1"/>
        <v>10.028018221185484</v>
      </c>
      <c r="I17" s="31">
        <f t="shared" si="2"/>
        <v>0.34034640990077147</v>
      </c>
      <c r="J17" s="32">
        <v>14491800</v>
      </c>
      <c r="K17" s="32">
        <v>1445131</v>
      </c>
      <c r="L17" s="4">
        <v>3032.5</v>
      </c>
      <c r="M17" s="1">
        <v>10446495</v>
      </c>
      <c r="N17" s="35">
        <f t="shared" si="3"/>
        <v>2329</v>
      </c>
      <c r="O17" t="s">
        <v>122</v>
      </c>
    </row>
    <row r="18" spans="1:15" x14ac:dyDescent="0.25">
      <c r="A18" s="1" t="s">
        <v>66</v>
      </c>
      <c r="B18" s="5" t="s">
        <v>65</v>
      </c>
      <c r="C18" s="8" t="s">
        <v>4</v>
      </c>
      <c r="D18" s="4">
        <v>0.01</v>
      </c>
      <c r="E18" s="4">
        <v>95.8</v>
      </c>
      <c r="F18" s="44">
        <f t="shared" si="0"/>
        <v>0.10155633510923301</v>
      </c>
      <c r="G18" s="12">
        <v>342</v>
      </c>
      <c r="H18" s="30">
        <f t="shared" si="1"/>
        <v>10.1556335109233</v>
      </c>
      <c r="I18" s="31">
        <f t="shared" si="2"/>
        <v>0.336069630351372</v>
      </c>
      <c r="J18" s="32">
        <v>5022824</v>
      </c>
      <c r="K18" s="32">
        <v>494585</v>
      </c>
      <c r="L18" s="4">
        <v>5424.03</v>
      </c>
      <c r="M18" s="1">
        <v>10110181</v>
      </c>
      <c r="N18" s="35">
        <f t="shared" si="3"/>
        <v>2671</v>
      </c>
    </row>
    <row r="19" spans="1:15" x14ac:dyDescent="0.25">
      <c r="A19" s="1" t="s">
        <v>33</v>
      </c>
      <c r="B19" s="5" t="s">
        <v>32</v>
      </c>
      <c r="C19" s="8" t="s">
        <v>1</v>
      </c>
      <c r="D19" s="4">
        <v>0.01</v>
      </c>
      <c r="E19" s="4">
        <v>99.7</v>
      </c>
      <c r="F19" s="44">
        <f t="shared" si="0"/>
        <v>0.10168659554130091</v>
      </c>
      <c r="G19" s="12">
        <v>218</v>
      </c>
      <c r="H19" s="30">
        <f t="shared" si="1"/>
        <v>10.168659554130091</v>
      </c>
      <c r="I19" s="31">
        <f t="shared" si="2"/>
        <v>0.33563912547487934</v>
      </c>
      <c r="J19" s="32">
        <v>5808318</v>
      </c>
      <c r="K19" s="32">
        <v>571198</v>
      </c>
      <c r="L19" s="4">
        <v>5889.25</v>
      </c>
      <c r="M19" s="1">
        <v>9203198</v>
      </c>
      <c r="N19" s="35">
        <f t="shared" si="3"/>
        <v>2889</v>
      </c>
    </row>
    <row r="20" spans="1:15" x14ac:dyDescent="0.25">
      <c r="A20" s="1" t="s">
        <v>28</v>
      </c>
      <c r="B20" s="5" t="s">
        <v>27</v>
      </c>
      <c r="C20" s="8" t="s">
        <v>8</v>
      </c>
      <c r="D20" s="4">
        <v>0.01</v>
      </c>
      <c r="E20" s="4">
        <v>99</v>
      </c>
      <c r="F20" s="44">
        <f t="shared" si="0"/>
        <v>0.10292855287311595</v>
      </c>
      <c r="G20" s="12">
        <v>750</v>
      </c>
      <c r="H20" s="30">
        <f t="shared" si="1"/>
        <v>10.292855287311594</v>
      </c>
      <c r="I20" s="31">
        <f t="shared" si="2"/>
        <v>0.33158923396186657</v>
      </c>
      <c r="J20" s="32">
        <v>9548898</v>
      </c>
      <c r="K20" s="32">
        <v>927721</v>
      </c>
      <c r="L20" s="4">
        <v>3698.75</v>
      </c>
      <c r="M20" s="1">
        <v>17550668</v>
      </c>
      <c r="N20" s="35">
        <f t="shared" si="3"/>
        <v>3639</v>
      </c>
    </row>
    <row r="21" spans="1:15" x14ac:dyDescent="0.25">
      <c r="A21" s="1" t="s">
        <v>54</v>
      </c>
      <c r="B21" s="5" t="s">
        <v>53</v>
      </c>
      <c r="C21" s="8" t="s">
        <v>8</v>
      </c>
      <c r="D21" s="4">
        <v>0.01</v>
      </c>
      <c r="E21" s="4">
        <v>96.1</v>
      </c>
      <c r="F21" s="44">
        <f t="shared" si="0"/>
        <v>0.11125328691529944</v>
      </c>
      <c r="G21" s="12">
        <v>230</v>
      </c>
      <c r="H21" s="30">
        <f t="shared" si="1"/>
        <v>11.125328691529944</v>
      </c>
      <c r="I21" s="31">
        <f t="shared" si="2"/>
        <v>0.30677745302019011</v>
      </c>
      <c r="J21" s="32">
        <v>300395</v>
      </c>
      <c r="K21" s="32">
        <v>27001</v>
      </c>
      <c r="L21" s="4">
        <v>5121.75</v>
      </c>
      <c r="M21" s="1">
        <v>6621056</v>
      </c>
      <c r="N21" s="35">
        <f t="shared" si="3"/>
        <v>3869</v>
      </c>
    </row>
    <row r="22" spans="1:15" x14ac:dyDescent="0.25">
      <c r="A22" s="1" t="s">
        <v>54</v>
      </c>
      <c r="B22" s="5" t="s">
        <v>53</v>
      </c>
      <c r="C22" s="8" t="s">
        <v>1</v>
      </c>
      <c r="D22" s="4">
        <v>0.01</v>
      </c>
      <c r="E22" s="4">
        <v>98.6</v>
      </c>
      <c r="F22" s="44">
        <f t="shared" si="0"/>
        <v>0.11608605442607189</v>
      </c>
      <c r="G22" s="12">
        <v>230</v>
      </c>
      <c r="H22" s="30">
        <f>J22/K22</f>
        <v>11.608605442607189</v>
      </c>
      <c r="I22" s="31">
        <f t="shared" si="2"/>
        <v>0.29400602999850689</v>
      </c>
      <c r="J22" s="32">
        <v>1835158</v>
      </c>
      <c r="K22" s="32">
        <v>158086</v>
      </c>
      <c r="L22" s="4">
        <v>5176.25</v>
      </c>
      <c r="M22" s="1">
        <v>6944169</v>
      </c>
      <c r="N22" s="35">
        <f t="shared" si="3"/>
        <v>4099</v>
      </c>
    </row>
    <row r="23" spans="1:15" x14ac:dyDescent="0.25">
      <c r="A23" s="18" t="s">
        <v>57</v>
      </c>
      <c r="B23" s="19" t="s">
        <v>56</v>
      </c>
      <c r="C23" s="20" t="s">
        <v>58</v>
      </c>
      <c r="D23" s="21">
        <v>0.02</v>
      </c>
      <c r="E23" s="21">
        <v>97.6</v>
      </c>
      <c r="F23" s="46">
        <f t="shared" si="0"/>
        <v>0.1875416054790518</v>
      </c>
      <c r="G23" s="9">
        <v>80</v>
      </c>
      <c r="H23" s="27">
        <f t="shared" si="1"/>
        <v>9.3770802739525898</v>
      </c>
      <c r="I23" s="28">
        <f t="shared" si="2"/>
        <v>0.36397256931675659</v>
      </c>
      <c r="J23" s="29">
        <v>3722729</v>
      </c>
      <c r="K23" s="29">
        <v>397003</v>
      </c>
      <c r="L23" s="21">
        <v>4131.75</v>
      </c>
      <c r="M23" s="18">
        <v>3958087</v>
      </c>
      <c r="N23" s="35">
        <f t="shared" si="3"/>
        <v>4179</v>
      </c>
    </row>
    <row r="24" spans="1:15" x14ac:dyDescent="0.25">
      <c r="A24" s="1" t="s">
        <v>90</v>
      </c>
      <c r="B24" s="5" t="s">
        <v>89</v>
      </c>
      <c r="C24" s="8" t="s">
        <v>88</v>
      </c>
      <c r="D24" s="4">
        <v>0.02</v>
      </c>
      <c r="E24" s="4">
        <v>98.1</v>
      </c>
      <c r="F24" s="44">
        <f t="shared" si="0"/>
        <v>0.1880898659546994</v>
      </c>
      <c r="G24" s="12">
        <v>495</v>
      </c>
      <c r="H24" s="30">
        <f t="shared" si="1"/>
        <v>9.4044932977349696</v>
      </c>
      <c r="I24" s="31">
        <f t="shared" si="2"/>
        <v>0.36291163085011779</v>
      </c>
      <c r="J24" s="32">
        <v>10232700</v>
      </c>
      <c r="K24" s="32">
        <v>1088065</v>
      </c>
      <c r="L24" s="4">
        <v>1790</v>
      </c>
      <c r="M24" s="1">
        <v>5512064</v>
      </c>
      <c r="N24" s="35">
        <f t="shared" si="3"/>
        <v>4674</v>
      </c>
    </row>
    <row r="25" spans="1:15" x14ac:dyDescent="0.25">
      <c r="A25" s="1" t="s">
        <v>90</v>
      </c>
      <c r="B25" s="5" t="s">
        <v>89</v>
      </c>
      <c r="C25" s="8" t="s">
        <v>22</v>
      </c>
      <c r="D25" s="4">
        <v>0.02</v>
      </c>
      <c r="E25" s="4">
        <v>97.8</v>
      </c>
      <c r="F25" s="44">
        <f t="shared" si="0"/>
        <v>0.19057662071329864</v>
      </c>
      <c r="G25" s="12">
        <v>495</v>
      </c>
      <c r="H25" s="30">
        <f t="shared" si="1"/>
        <v>9.5288310356649326</v>
      </c>
      <c r="I25" s="31">
        <f t="shared" si="2"/>
        <v>0.35817614849352158</v>
      </c>
      <c r="J25" s="32">
        <v>15314823</v>
      </c>
      <c r="K25" s="32">
        <v>1607209</v>
      </c>
      <c r="L25" s="4">
        <v>3786</v>
      </c>
      <c r="M25" s="1">
        <v>12436954</v>
      </c>
      <c r="N25" s="35">
        <f t="shared" si="3"/>
        <v>5169</v>
      </c>
    </row>
    <row r="26" spans="1:15" x14ac:dyDescent="0.25">
      <c r="A26" s="18" t="s">
        <v>104</v>
      </c>
      <c r="B26" s="19" t="s">
        <v>103</v>
      </c>
      <c r="C26" s="20" t="s">
        <v>1</v>
      </c>
      <c r="D26" s="21">
        <v>0.02</v>
      </c>
      <c r="E26" s="21">
        <v>98.7</v>
      </c>
      <c r="F26" s="46">
        <f t="shared" si="0"/>
        <v>0.19290626717181941</v>
      </c>
      <c r="G26" s="9">
        <v>49.5</v>
      </c>
      <c r="H26" s="27">
        <f t="shared" si="1"/>
        <v>9.6453133585909701</v>
      </c>
      <c r="I26" s="28">
        <f t="shared" si="2"/>
        <v>0.35385060838485666</v>
      </c>
      <c r="J26" s="29">
        <v>1000518</v>
      </c>
      <c r="K26" s="29">
        <v>103731</v>
      </c>
      <c r="L26" s="21">
        <v>3640.75</v>
      </c>
      <c r="M26" s="18">
        <v>1493615</v>
      </c>
      <c r="N26" s="35">
        <f t="shared" si="3"/>
        <v>5218.5</v>
      </c>
    </row>
    <row r="27" spans="1:15" x14ac:dyDescent="0.25">
      <c r="A27" s="36" t="s">
        <v>57</v>
      </c>
      <c r="B27" s="37" t="s">
        <v>56</v>
      </c>
      <c r="C27" s="38" t="s">
        <v>55</v>
      </c>
      <c r="D27" s="39">
        <v>0.02</v>
      </c>
      <c r="E27" s="39">
        <v>96.7</v>
      </c>
      <c r="F27" s="45">
        <f t="shared" si="0"/>
        <v>0.2</v>
      </c>
      <c r="G27" s="40">
        <v>80</v>
      </c>
      <c r="H27" s="41">
        <v>10</v>
      </c>
      <c r="I27" s="42">
        <f t="shared" si="2"/>
        <v>0.36397256931675659</v>
      </c>
      <c r="J27" s="43">
        <v>3722729</v>
      </c>
      <c r="K27" s="43">
        <v>397003</v>
      </c>
      <c r="L27" s="39">
        <v>4067.25</v>
      </c>
      <c r="M27" s="36">
        <v>3863756</v>
      </c>
      <c r="N27" s="35">
        <f t="shared" si="3"/>
        <v>5298.5</v>
      </c>
      <c r="O27" t="s">
        <v>126</v>
      </c>
    </row>
    <row r="28" spans="1:15" x14ac:dyDescent="0.25">
      <c r="A28" s="1" t="s">
        <v>71</v>
      </c>
      <c r="B28" s="5" t="s">
        <v>70</v>
      </c>
      <c r="C28" s="8" t="s">
        <v>1</v>
      </c>
      <c r="D28" s="4">
        <v>0.02</v>
      </c>
      <c r="E28" s="4">
        <v>99.3</v>
      </c>
      <c r="F28" s="44">
        <f t="shared" si="0"/>
        <v>0.20873129171393526</v>
      </c>
      <c r="G28" s="12">
        <v>136</v>
      </c>
      <c r="H28" s="30">
        <f t="shared" si="1"/>
        <v>10.436564585696763</v>
      </c>
      <c r="I28" s="31">
        <f t="shared" si="2"/>
        <v>0.32702331997997619</v>
      </c>
      <c r="J28" s="32">
        <v>7249363</v>
      </c>
      <c r="K28" s="32">
        <v>694612</v>
      </c>
      <c r="L28" s="4">
        <v>5768.25</v>
      </c>
      <c r="M28" s="1">
        <v>5671071</v>
      </c>
      <c r="N28" s="35">
        <f t="shared" si="3"/>
        <v>5434.5</v>
      </c>
    </row>
    <row r="29" spans="1:15" x14ac:dyDescent="0.25">
      <c r="A29" s="18" t="s">
        <v>79</v>
      </c>
      <c r="B29" s="19" t="s">
        <v>78</v>
      </c>
      <c r="C29" s="20" t="s">
        <v>1</v>
      </c>
      <c r="D29" s="21">
        <v>0.02</v>
      </c>
      <c r="E29" s="21">
        <v>98.9</v>
      </c>
      <c r="F29" s="46">
        <f t="shared" si="0"/>
        <v>0.21835530408701861</v>
      </c>
      <c r="G29" s="9">
        <v>39</v>
      </c>
      <c r="H29" s="27">
        <f t="shared" si="1"/>
        <v>10.91776520435093</v>
      </c>
      <c r="I29" s="28">
        <f t="shared" si="2"/>
        <v>0.31260976363916099</v>
      </c>
      <c r="J29" s="29">
        <v>3334351</v>
      </c>
      <c r="K29" s="29">
        <v>305406</v>
      </c>
      <c r="L29" s="21">
        <v>6327.19</v>
      </c>
      <c r="M29" s="18">
        <v>2738991</v>
      </c>
      <c r="N29" s="35">
        <f t="shared" si="3"/>
        <v>5473.5</v>
      </c>
    </row>
    <row r="30" spans="1:15" x14ac:dyDescent="0.25">
      <c r="A30" s="18" t="s">
        <v>79</v>
      </c>
      <c r="B30" s="19" t="s">
        <v>78</v>
      </c>
      <c r="C30" s="20" t="s">
        <v>8</v>
      </c>
      <c r="D30" s="21">
        <v>0.02</v>
      </c>
      <c r="E30" s="21">
        <v>97.7</v>
      </c>
      <c r="F30" s="46">
        <f t="shared" si="0"/>
        <v>0.21835530408701861</v>
      </c>
      <c r="G30" s="9">
        <v>10.5</v>
      </c>
      <c r="H30" s="27">
        <f t="shared" si="1"/>
        <v>10.91776520435093</v>
      </c>
      <c r="I30" s="28">
        <f>3413/(J30/K30*1000)</f>
        <v>0.31260976363916099</v>
      </c>
      <c r="J30" s="29">
        <v>3334351</v>
      </c>
      <c r="K30" s="29">
        <v>305406</v>
      </c>
      <c r="L30" s="21">
        <v>2846.96</v>
      </c>
      <c r="M30" s="18">
        <v>1109193</v>
      </c>
      <c r="N30" s="35">
        <f t="shared" si="3"/>
        <v>5484</v>
      </c>
    </row>
    <row r="31" spans="1:15" x14ac:dyDescent="0.25">
      <c r="A31" s="18" t="s">
        <v>11</v>
      </c>
      <c r="B31" s="19" t="s">
        <v>10</v>
      </c>
      <c r="C31" s="20" t="s">
        <v>12</v>
      </c>
      <c r="D31" s="21">
        <v>0.01</v>
      </c>
      <c r="E31" s="21">
        <v>95</v>
      </c>
      <c r="F31" s="46">
        <f t="shared" si="0"/>
        <v>0.27000764134993172</v>
      </c>
      <c r="G31" s="9"/>
      <c r="H31" s="27">
        <f>J31/K31</f>
        <v>27.000764134993172</v>
      </c>
      <c r="I31" s="28">
        <f t="shared" si="2"/>
        <v>0.12640383001519312</v>
      </c>
      <c r="J31" s="29">
        <v>4487554</v>
      </c>
      <c r="K31" s="29">
        <v>166201</v>
      </c>
      <c r="L31" s="21">
        <v>6052.52</v>
      </c>
      <c r="M31" s="18">
        <v>2865853</v>
      </c>
      <c r="N31" s="35">
        <f t="shared" si="3"/>
        <v>5484</v>
      </c>
    </row>
    <row r="32" spans="1:15" x14ac:dyDescent="0.25">
      <c r="A32" s="18" t="s">
        <v>11</v>
      </c>
      <c r="B32" s="19" t="s">
        <v>10</v>
      </c>
      <c r="C32" s="20" t="s">
        <v>9</v>
      </c>
      <c r="D32" s="21">
        <v>0.01</v>
      </c>
      <c r="E32" s="21">
        <v>79</v>
      </c>
      <c r="F32" s="46">
        <f t="shared" si="0"/>
        <v>0.27000764134993172</v>
      </c>
      <c r="G32" s="9"/>
      <c r="H32" s="27">
        <f t="shared" si="1"/>
        <v>27.000764134993172</v>
      </c>
      <c r="I32" s="28">
        <f t="shared" si="2"/>
        <v>0.12640383001519312</v>
      </c>
      <c r="J32" s="29">
        <v>4487554</v>
      </c>
      <c r="K32" s="29">
        <v>166201</v>
      </c>
      <c r="L32" s="21">
        <v>6071.34</v>
      </c>
      <c r="M32" s="18">
        <v>2798980</v>
      </c>
      <c r="N32" s="35">
        <f t="shared" si="3"/>
        <v>5484</v>
      </c>
    </row>
    <row r="33" spans="1:15" x14ac:dyDescent="0.25">
      <c r="A33" s="1" t="s">
        <v>60</v>
      </c>
      <c r="B33" s="5" t="s">
        <v>59</v>
      </c>
      <c r="C33" s="8" t="s">
        <v>4</v>
      </c>
      <c r="D33" s="4">
        <v>0.02</v>
      </c>
      <c r="E33" s="4">
        <v>0</v>
      </c>
      <c r="F33" s="44">
        <f t="shared" si="0"/>
        <v>0.28217454239341333</v>
      </c>
      <c r="G33" s="12">
        <v>44</v>
      </c>
      <c r="H33" s="30">
        <f t="shared" si="1"/>
        <v>14.108727119670666</v>
      </c>
      <c r="I33" s="31">
        <f t="shared" si="2"/>
        <v>0.24190701053687033</v>
      </c>
      <c r="J33" s="32">
        <v>1374317</v>
      </c>
      <c r="K33" s="32">
        <v>97409</v>
      </c>
      <c r="L33" s="4">
        <v>5563</v>
      </c>
      <c r="M33" s="1">
        <v>1028110</v>
      </c>
      <c r="N33" s="35">
        <f t="shared" si="3"/>
        <v>5528</v>
      </c>
    </row>
    <row r="34" spans="1:15" x14ac:dyDescent="0.25">
      <c r="A34" s="1" t="s">
        <v>96</v>
      </c>
      <c r="B34" s="5" t="s">
        <v>113</v>
      </c>
      <c r="C34" s="8" t="s">
        <v>1</v>
      </c>
      <c r="D34" s="4">
        <v>0.03</v>
      </c>
      <c r="E34" s="4">
        <v>95.6</v>
      </c>
      <c r="F34" s="44">
        <f t="shared" ref="F34:F67" si="4">D34*H34</f>
        <v>0.3</v>
      </c>
      <c r="G34" s="12">
        <v>49.3</v>
      </c>
      <c r="H34" s="30">
        <v>10</v>
      </c>
      <c r="I34" s="31" t="e">
        <f t="shared" si="2"/>
        <v>#DIV/0!</v>
      </c>
      <c r="J34" s="26"/>
      <c r="K34" s="26"/>
      <c r="L34" s="4">
        <v>1066.49</v>
      </c>
      <c r="M34" s="1">
        <v>408454</v>
      </c>
      <c r="N34" s="35">
        <f t="shared" si="3"/>
        <v>5577.3</v>
      </c>
      <c r="O34" t="s">
        <v>124</v>
      </c>
    </row>
    <row r="35" spans="1:15" x14ac:dyDescent="0.25">
      <c r="A35" s="1" t="s">
        <v>85</v>
      </c>
      <c r="B35" s="5" t="s">
        <v>84</v>
      </c>
      <c r="C35" s="8" t="s">
        <v>83</v>
      </c>
      <c r="D35" s="4">
        <v>0.02</v>
      </c>
      <c r="E35" s="4">
        <v>100</v>
      </c>
      <c r="F35" s="44">
        <f t="shared" si="4"/>
        <v>0.36571925082062173</v>
      </c>
      <c r="G35" s="12">
        <v>75</v>
      </c>
      <c r="H35" s="30">
        <f>J35/K35</f>
        <v>18.285962541031086</v>
      </c>
      <c r="I35" s="31">
        <f t="shared" si="2"/>
        <v>0.18664590350886456</v>
      </c>
      <c r="J35" s="32">
        <v>284109</v>
      </c>
      <c r="K35" s="32">
        <v>15537</v>
      </c>
      <c r="L35" s="4">
        <v>5608.5</v>
      </c>
      <c r="M35" s="1">
        <v>1836103</v>
      </c>
      <c r="N35" s="35">
        <f t="shared" si="3"/>
        <v>5652.3</v>
      </c>
    </row>
    <row r="36" spans="1:15" x14ac:dyDescent="0.25">
      <c r="A36" s="1" t="s">
        <v>73</v>
      </c>
      <c r="B36" s="5" t="s">
        <v>72</v>
      </c>
      <c r="C36" s="8" t="s">
        <v>7</v>
      </c>
      <c r="D36" s="4">
        <v>0.04</v>
      </c>
      <c r="E36" s="4">
        <v>94.9</v>
      </c>
      <c r="F36" s="44">
        <f t="shared" si="4"/>
        <v>0.40481690996787933</v>
      </c>
      <c r="G36" s="12">
        <v>359</v>
      </c>
      <c r="H36" s="30">
        <f t="shared" si="1"/>
        <v>10.120422749196983</v>
      </c>
      <c r="I36" s="31">
        <f t="shared" si="2"/>
        <v>0.3372388767327737</v>
      </c>
      <c r="J36" s="32">
        <v>8692927</v>
      </c>
      <c r="K36" s="32">
        <v>858949</v>
      </c>
      <c r="L36" s="4">
        <v>5651.75</v>
      </c>
      <c r="M36" s="1">
        <v>12592813</v>
      </c>
      <c r="N36" s="35">
        <f t="shared" si="3"/>
        <v>6011.3</v>
      </c>
    </row>
    <row r="37" spans="1:15" x14ac:dyDescent="0.25">
      <c r="A37" s="1" t="s">
        <v>73</v>
      </c>
      <c r="B37" s="5" t="s">
        <v>72</v>
      </c>
      <c r="C37" s="8" t="s">
        <v>4</v>
      </c>
      <c r="D37" s="4">
        <v>0.04</v>
      </c>
      <c r="E37" s="4">
        <v>98.8</v>
      </c>
      <c r="F37" s="44">
        <f t="shared" si="4"/>
        <v>0.41334787638631143</v>
      </c>
      <c r="G37" s="12">
        <v>359</v>
      </c>
      <c r="H37" s="30">
        <f t="shared" si="1"/>
        <v>10.333696909657785</v>
      </c>
      <c r="I37" s="31">
        <f t="shared" si="2"/>
        <v>0.33027870178873153</v>
      </c>
      <c r="J37" s="32">
        <v>6091859</v>
      </c>
      <c r="K37" s="32">
        <v>589514</v>
      </c>
      <c r="L37" s="4">
        <v>5603.25</v>
      </c>
      <c r="M37" s="1">
        <v>12385810</v>
      </c>
      <c r="N37" s="35">
        <f t="shared" si="3"/>
        <v>6370.3</v>
      </c>
    </row>
    <row r="38" spans="1:15" x14ac:dyDescent="0.25">
      <c r="A38" s="36" t="s">
        <v>50</v>
      </c>
      <c r="B38" s="37" t="s">
        <v>49</v>
      </c>
      <c r="C38" s="38" t="s">
        <v>25</v>
      </c>
      <c r="D38" s="39">
        <v>0.06</v>
      </c>
      <c r="E38" s="39">
        <v>97.8</v>
      </c>
      <c r="F38" s="45">
        <f t="shared" si="4"/>
        <v>0.46658622373602188</v>
      </c>
      <c r="G38" s="40">
        <v>107.6</v>
      </c>
      <c r="H38" s="41">
        <f t="shared" si="1"/>
        <v>7.776437062267032</v>
      </c>
      <c r="I38" s="42">
        <f t="shared" si="2"/>
        <v>0.4388899405565333</v>
      </c>
      <c r="J38" s="43">
        <v>1258002</v>
      </c>
      <c r="K38" s="43">
        <v>161771</v>
      </c>
      <c r="L38" s="39">
        <v>3329.25</v>
      </c>
      <c r="M38" s="36">
        <v>754511</v>
      </c>
      <c r="N38" s="35">
        <f t="shared" si="3"/>
        <v>6477.9000000000005</v>
      </c>
    </row>
    <row r="39" spans="1:15" x14ac:dyDescent="0.25">
      <c r="A39" s="1" t="s">
        <v>81</v>
      </c>
      <c r="B39" s="5" t="s">
        <v>80</v>
      </c>
      <c r="C39" s="8" t="s">
        <v>82</v>
      </c>
      <c r="D39" s="4">
        <v>0.05</v>
      </c>
      <c r="E39" s="4">
        <v>98.7</v>
      </c>
      <c r="F39" s="44">
        <f t="shared" si="4"/>
        <v>0.5</v>
      </c>
      <c r="G39" s="12">
        <v>330</v>
      </c>
      <c r="H39" s="30">
        <v>10</v>
      </c>
      <c r="I39" s="31" t="e">
        <f t="shared" si="2"/>
        <v>#DIV/0!</v>
      </c>
      <c r="J39" s="26"/>
      <c r="K39" s="26"/>
      <c r="L39" s="4">
        <v>6576</v>
      </c>
      <c r="M39" s="1">
        <v>24596698</v>
      </c>
      <c r="N39" s="35">
        <f t="shared" si="3"/>
        <v>6807.9000000000005</v>
      </c>
      <c r="O39" t="s">
        <v>124</v>
      </c>
    </row>
    <row r="40" spans="1:15" x14ac:dyDescent="0.25">
      <c r="A40" s="1" t="s">
        <v>81</v>
      </c>
      <c r="B40" s="5" t="s">
        <v>80</v>
      </c>
      <c r="C40" s="8" t="s">
        <v>82</v>
      </c>
      <c r="D40" s="4">
        <v>0.05</v>
      </c>
      <c r="E40" s="4">
        <v>98.7</v>
      </c>
      <c r="F40" s="44">
        <f>D40*H40</f>
        <v>0.5</v>
      </c>
      <c r="G40" s="12">
        <v>330</v>
      </c>
      <c r="H40" s="30">
        <v>10</v>
      </c>
      <c r="I40" s="31" t="e">
        <f>3413/(J40/K40*1000)</f>
        <v>#DIV/0!</v>
      </c>
      <c r="J40" s="26"/>
      <c r="K40" s="26"/>
      <c r="L40" s="4">
        <v>6576</v>
      </c>
      <c r="M40" s="1">
        <v>24596698</v>
      </c>
      <c r="N40" s="35">
        <f t="shared" si="3"/>
        <v>7137.9000000000005</v>
      </c>
    </row>
    <row r="41" spans="1:15" x14ac:dyDescent="0.25">
      <c r="A41" s="1" t="s">
        <v>81</v>
      </c>
      <c r="B41" s="5" t="s">
        <v>80</v>
      </c>
      <c r="C41" s="8" t="s">
        <v>82</v>
      </c>
      <c r="D41" s="4">
        <v>0.05</v>
      </c>
      <c r="E41" s="4">
        <v>98.7</v>
      </c>
      <c r="F41" s="44">
        <f>D41*H41</f>
        <v>0.5</v>
      </c>
      <c r="G41" s="12">
        <v>330</v>
      </c>
      <c r="H41" s="30">
        <v>10</v>
      </c>
      <c r="I41" s="31" t="e">
        <f>3413/(J41/K41*1000)</f>
        <v>#DIV/0!</v>
      </c>
      <c r="J41" s="26"/>
      <c r="K41" s="26"/>
      <c r="L41" s="4">
        <v>6576</v>
      </c>
      <c r="M41" s="1">
        <v>24596698</v>
      </c>
      <c r="N41" s="35">
        <f t="shared" si="3"/>
        <v>7467.9000000000005</v>
      </c>
    </row>
    <row r="42" spans="1:15" x14ac:dyDescent="0.25">
      <c r="A42" s="1" t="s">
        <v>40</v>
      </c>
      <c r="B42" s="5" t="s">
        <v>39</v>
      </c>
      <c r="C42" s="8" t="s">
        <v>4</v>
      </c>
      <c r="D42" s="4">
        <v>0.05</v>
      </c>
      <c r="E42" s="4">
        <v>99.5</v>
      </c>
      <c r="F42" s="44">
        <f t="shared" si="4"/>
        <v>0.52512738202419473</v>
      </c>
      <c r="G42" s="12">
        <v>333</v>
      </c>
      <c r="H42" s="30">
        <f>J42/K42</f>
        <v>10.502547640483895</v>
      </c>
      <c r="I42" s="31">
        <f t="shared" si="2"/>
        <v>0.32496877108597899</v>
      </c>
      <c r="J42" s="32">
        <v>5342709</v>
      </c>
      <c r="K42" s="32">
        <v>508706</v>
      </c>
      <c r="L42" s="4">
        <v>4041.25</v>
      </c>
      <c r="M42" s="1">
        <v>9242022</v>
      </c>
      <c r="N42" s="35">
        <f t="shared" si="3"/>
        <v>7800.9000000000005</v>
      </c>
    </row>
    <row r="43" spans="1:15" x14ac:dyDescent="0.25">
      <c r="A43" s="1" t="s">
        <v>60</v>
      </c>
      <c r="B43" s="5" t="s">
        <v>59</v>
      </c>
      <c r="C43" s="8" t="s">
        <v>26</v>
      </c>
      <c r="D43" s="4">
        <v>0.04</v>
      </c>
      <c r="E43" s="4">
        <v>0</v>
      </c>
      <c r="F43" s="44">
        <f t="shared" si="4"/>
        <v>0.52712620877758487</v>
      </c>
      <c r="G43" s="12">
        <v>44</v>
      </c>
      <c r="H43" s="30">
        <f t="shared" si="1"/>
        <v>13.178155219439622</v>
      </c>
      <c r="I43" s="31">
        <f t="shared" si="2"/>
        <v>0.25898920927607133</v>
      </c>
      <c r="J43" s="32">
        <v>637770</v>
      </c>
      <c r="K43" s="32">
        <v>48396</v>
      </c>
      <c r="L43" s="4">
        <v>2548.25</v>
      </c>
      <c r="M43" s="1">
        <v>478696</v>
      </c>
      <c r="N43" s="35">
        <f t="shared" si="3"/>
        <v>7844.9000000000005</v>
      </c>
    </row>
    <row r="44" spans="1:15" x14ac:dyDescent="0.25">
      <c r="A44" s="1" t="s">
        <v>24</v>
      </c>
      <c r="B44" s="5" t="s">
        <v>23</v>
      </c>
      <c r="C44" s="8" t="s">
        <v>25</v>
      </c>
      <c r="D44" s="4">
        <v>0.05</v>
      </c>
      <c r="E44" s="4">
        <v>98.7</v>
      </c>
      <c r="F44" s="44">
        <f t="shared" si="4"/>
        <v>0.53181287808730626</v>
      </c>
      <c r="G44" s="12">
        <v>325</v>
      </c>
      <c r="H44" s="30">
        <f t="shared" si="1"/>
        <v>10.636257561746126</v>
      </c>
      <c r="I44" s="31">
        <f t="shared" si="2"/>
        <v>0.32088354199648556</v>
      </c>
      <c r="J44" s="32">
        <v>9534905</v>
      </c>
      <c r="K44" s="32">
        <v>896453</v>
      </c>
      <c r="L44" s="4">
        <v>3149.25</v>
      </c>
      <c r="M44" s="1">
        <v>5058077</v>
      </c>
      <c r="N44" s="35">
        <f t="shared" si="3"/>
        <v>8169.9000000000005</v>
      </c>
    </row>
    <row r="45" spans="1:15" x14ac:dyDescent="0.25">
      <c r="A45" s="1" t="s">
        <v>66</v>
      </c>
      <c r="B45" s="5" t="s">
        <v>65</v>
      </c>
      <c r="C45" s="8" t="s">
        <v>7</v>
      </c>
      <c r="D45" s="4">
        <v>0.05</v>
      </c>
      <c r="E45" s="4">
        <v>96</v>
      </c>
      <c r="F45" s="44">
        <f t="shared" si="4"/>
        <v>0.53339946318123477</v>
      </c>
      <c r="G45" s="12">
        <v>342</v>
      </c>
      <c r="H45" s="30">
        <f t="shared" si="1"/>
        <v>10.667989263624694</v>
      </c>
      <c r="I45" s="31">
        <f t="shared" si="2"/>
        <v>0.31992908088476602</v>
      </c>
      <c r="J45" s="32">
        <v>6124738</v>
      </c>
      <c r="K45" s="32">
        <v>574123</v>
      </c>
      <c r="L45" s="4">
        <v>4196.37</v>
      </c>
      <c r="M45" s="1">
        <v>6583355</v>
      </c>
      <c r="N45" s="35">
        <f t="shared" si="3"/>
        <v>8511.9000000000015</v>
      </c>
    </row>
    <row r="46" spans="1:15" x14ac:dyDescent="0.25">
      <c r="A46" s="1" t="s">
        <v>24</v>
      </c>
      <c r="B46" s="5" t="s">
        <v>23</v>
      </c>
      <c r="C46" s="8" t="s">
        <v>22</v>
      </c>
      <c r="D46" s="4">
        <v>0.05</v>
      </c>
      <c r="E46" s="4">
        <v>96.7</v>
      </c>
      <c r="F46" s="44">
        <f t="shared" si="4"/>
        <v>0.53421827635811092</v>
      </c>
      <c r="G46" s="12">
        <v>682</v>
      </c>
      <c r="H46" s="30">
        <f t="shared" si="1"/>
        <v>10.684365527162218</v>
      </c>
      <c r="I46" s="31">
        <f t="shared" si="2"/>
        <v>0.31943871550662845</v>
      </c>
      <c r="J46" s="32">
        <v>22163135</v>
      </c>
      <c r="K46" s="32">
        <v>2074352</v>
      </c>
      <c r="L46" s="4">
        <v>4813</v>
      </c>
      <c r="M46" s="1">
        <v>20037876</v>
      </c>
      <c r="N46" s="35">
        <f t="shared" si="3"/>
        <v>9193.9000000000015</v>
      </c>
    </row>
    <row r="47" spans="1:15" x14ac:dyDescent="0.25">
      <c r="A47" s="1" t="s">
        <v>40</v>
      </c>
      <c r="B47" s="5" t="s">
        <v>39</v>
      </c>
      <c r="C47" s="8" t="s">
        <v>7</v>
      </c>
      <c r="D47" s="4">
        <v>0.05</v>
      </c>
      <c r="E47" s="4">
        <v>99.6</v>
      </c>
      <c r="F47" s="44">
        <f t="shared" si="4"/>
        <v>0.54071261199985843</v>
      </c>
      <c r="G47" s="12">
        <v>333</v>
      </c>
      <c r="H47" s="30">
        <f t="shared" si="1"/>
        <v>10.814252239997169</v>
      </c>
      <c r="I47" s="31">
        <f t="shared" si="2"/>
        <v>0.31560203371036716</v>
      </c>
      <c r="J47" s="32">
        <v>5501275</v>
      </c>
      <c r="K47" s="32">
        <v>508706</v>
      </c>
      <c r="L47" s="4">
        <v>4189.75</v>
      </c>
      <c r="M47" s="1">
        <v>9307616</v>
      </c>
      <c r="N47" s="35">
        <f t="shared" si="3"/>
        <v>9526.9000000000015</v>
      </c>
    </row>
    <row r="48" spans="1:15" x14ac:dyDescent="0.25">
      <c r="A48" s="1" t="s">
        <v>54</v>
      </c>
      <c r="B48" s="5" t="s">
        <v>53</v>
      </c>
      <c r="C48" s="8" t="s">
        <v>7</v>
      </c>
      <c r="D48" s="4">
        <v>0.05</v>
      </c>
      <c r="E48" s="4">
        <v>99</v>
      </c>
      <c r="F48" s="44">
        <f t="shared" si="4"/>
        <v>0.56118173776080438</v>
      </c>
      <c r="G48" s="12">
        <v>230</v>
      </c>
      <c r="H48" s="30">
        <f t="shared" si="1"/>
        <v>11.223634755216088</v>
      </c>
      <c r="I48" s="31">
        <f t="shared" si="2"/>
        <v>0.30409043722790763</v>
      </c>
      <c r="J48" s="32">
        <v>2600909</v>
      </c>
      <c r="K48" s="32">
        <v>231735</v>
      </c>
      <c r="L48" s="4">
        <v>3118.5</v>
      </c>
      <c r="M48" s="1">
        <v>3323206</v>
      </c>
      <c r="N48" s="35">
        <f t="shared" si="3"/>
        <v>9756.9000000000015</v>
      </c>
    </row>
    <row r="49" spans="1:15" x14ac:dyDescent="0.25">
      <c r="A49" s="18" t="s">
        <v>68</v>
      </c>
      <c r="B49" s="19" t="s">
        <v>67</v>
      </c>
      <c r="C49" s="20" t="s">
        <v>69</v>
      </c>
      <c r="D49" s="21">
        <v>0.04</v>
      </c>
      <c r="E49" s="21">
        <v>97.7</v>
      </c>
      <c r="F49" s="46">
        <f t="shared" si="4"/>
        <v>0.60170186339464027</v>
      </c>
      <c r="G49" s="9">
        <v>89.9</v>
      </c>
      <c r="H49" s="27">
        <f t="shared" si="1"/>
        <v>15.042546584866006</v>
      </c>
      <c r="I49" s="28">
        <f t="shared" si="2"/>
        <v>0.2268897743307472</v>
      </c>
      <c r="J49" s="29">
        <v>4602222</v>
      </c>
      <c r="K49" s="29">
        <v>305947</v>
      </c>
      <c r="L49" s="21">
        <v>4227.29</v>
      </c>
      <c r="M49" s="18">
        <v>3022391</v>
      </c>
      <c r="N49" s="35">
        <f t="shared" si="3"/>
        <v>9846.8000000000011</v>
      </c>
    </row>
    <row r="50" spans="1:15" x14ac:dyDescent="0.25">
      <c r="A50" s="1" t="s">
        <v>76</v>
      </c>
      <c r="B50" s="5" t="s">
        <v>75</v>
      </c>
      <c r="C50" s="8" t="s">
        <v>77</v>
      </c>
      <c r="D50" s="4">
        <v>0.06</v>
      </c>
      <c r="E50" s="4">
        <v>97.1</v>
      </c>
      <c r="F50" s="44">
        <f t="shared" si="4"/>
        <v>0.61639217744717234</v>
      </c>
      <c r="G50" s="12">
        <v>13.3</v>
      </c>
      <c r="H50" s="30">
        <f t="shared" si="1"/>
        <v>10.273202957452872</v>
      </c>
      <c r="I50" s="31">
        <f t="shared" si="2"/>
        <v>0.33222355424449007</v>
      </c>
      <c r="J50" s="32">
        <v>6850069</v>
      </c>
      <c r="K50" s="32">
        <v>666790</v>
      </c>
      <c r="L50" s="4">
        <v>5796</v>
      </c>
      <c r="M50" s="1">
        <v>10438786</v>
      </c>
      <c r="N50" s="35">
        <f t="shared" si="3"/>
        <v>9860.1</v>
      </c>
    </row>
    <row r="51" spans="1:15" x14ac:dyDescent="0.25">
      <c r="A51" s="1" t="s">
        <v>95</v>
      </c>
      <c r="B51" s="5" t="s">
        <v>94</v>
      </c>
      <c r="C51" s="8" t="s">
        <v>7</v>
      </c>
      <c r="D51" s="4">
        <v>7.0000000000000007E-2</v>
      </c>
      <c r="E51" s="4">
        <v>93.9</v>
      </c>
      <c r="F51" s="44">
        <f t="shared" si="4"/>
        <v>0.630036868916795</v>
      </c>
      <c r="G51" s="12">
        <v>333</v>
      </c>
      <c r="H51" s="30">
        <f>J51/K51</f>
        <v>9.0005266988113561</v>
      </c>
      <c r="I51" s="31">
        <f t="shared" si="2"/>
        <v>0.37920003064384372</v>
      </c>
      <c r="J51" s="32">
        <v>5417075</v>
      </c>
      <c r="K51" s="32">
        <v>601862</v>
      </c>
      <c r="L51" s="4">
        <v>3176.75</v>
      </c>
      <c r="M51" s="1">
        <v>7147641</v>
      </c>
      <c r="N51" s="35">
        <f t="shared" si="3"/>
        <v>10193.1</v>
      </c>
    </row>
    <row r="52" spans="1:15" x14ac:dyDescent="0.25">
      <c r="A52" s="1" t="s">
        <v>50</v>
      </c>
      <c r="B52" s="5" t="s">
        <v>49</v>
      </c>
      <c r="C52" s="8" t="s">
        <v>22</v>
      </c>
      <c r="D52" s="4">
        <v>0.06</v>
      </c>
      <c r="E52" s="4">
        <v>97</v>
      </c>
      <c r="F52" s="44">
        <f t="shared" si="4"/>
        <v>0.63311620181555051</v>
      </c>
      <c r="G52" s="12">
        <v>156.30000000000001</v>
      </c>
      <c r="H52" s="30">
        <f t="shared" si="1"/>
        <v>10.551936696925843</v>
      </c>
      <c r="I52" s="31">
        <f t="shared" si="2"/>
        <v>0.32344773267966337</v>
      </c>
      <c r="J52" s="32">
        <v>7699706</v>
      </c>
      <c r="K52" s="32">
        <v>729696</v>
      </c>
      <c r="L52" s="4">
        <v>4219.5</v>
      </c>
      <c r="M52" s="1">
        <v>2741773</v>
      </c>
      <c r="N52" s="35">
        <f t="shared" si="3"/>
        <v>10349.4</v>
      </c>
    </row>
    <row r="53" spans="1:15" x14ac:dyDescent="0.25">
      <c r="A53" s="1" t="s">
        <v>14</v>
      </c>
      <c r="B53" s="5" t="s">
        <v>13</v>
      </c>
      <c r="C53" s="8" t="s">
        <v>7</v>
      </c>
      <c r="D53" s="4">
        <v>0.06</v>
      </c>
      <c r="E53" s="4">
        <v>98.4</v>
      </c>
      <c r="F53" s="44">
        <f t="shared" si="4"/>
        <v>0.64933769004347708</v>
      </c>
      <c r="G53" s="12">
        <v>496.8</v>
      </c>
      <c r="H53" s="30">
        <f t="shared" si="1"/>
        <v>10.822294834057951</v>
      </c>
      <c r="I53" s="31">
        <f t="shared" si="2"/>
        <v>0.31536749389410729</v>
      </c>
      <c r="J53" s="32">
        <v>4007604</v>
      </c>
      <c r="K53" s="32">
        <v>370310</v>
      </c>
      <c r="L53" s="4">
        <v>5027.75</v>
      </c>
      <c r="M53" s="1">
        <v>11403996</v>
      </c>
      <c r="N53" s="35">
        <f t="shared" si="3"/>
        <v>10846.199999999999</v>
      </c>
    </row>
    <row r="54" spans="1:15" x14ac:dyDescent="0.25">
      <c r="A54" s="1" t="s">
        <v>24</v>
      </c>
      <c r="B54" s="5" t="s">
        <v>23</v>
      </c>
      <c r="C54" s="8" t="s">
        <v>26</v>
      </c>
      <c r="D54" s="4">
        <v>0.06</v>
      </c>
      <c r="E54" s="4">
        <v>99</v>
      </c>
      <c r="F54" s="44">
        <f t="shared" si="4"/>
        <v>0.65489361408955937</v>
      </c>
      <c r="G54" s="12">
        <v>325</v>
      </c>
      <c r="H54" s="30">
        <f t="shared" si="1"/>
        <v>10.914893568159323</v>
      </c>
      <c r="I54" s="31">
        <f t="shared" si="2"/>
        <v>0.31269200919707779</v>
      </c>
      <c r="J54" s="32">
        <v>4752814</v>
      </c>
      <c r="K54" s="32">
        <v>435443</v>
      </c>
      <c r="L54" s="4">
        <v>5759</v>
      </c>
      <c r="M54" s="1">
        <v>9101861</v>
      </c>
      <c r="N54" s="35">
        <f t="shared" si="3"/>
        <v>11171.199999999999</v>
      </c>
    </row>
    <row r="55" spans="1:15" x14ac:dyDescent="0.25">
      <c r="A55" s="1" t="s">
        <v>44</v>
      </c>
      <c r="B55" s="5" t="s">
        <v>43</v>
      </c>
      <c r="C55" s="8" t="s">
        <v>42</v>
      </c>
      <c r="D55" s="4">
        <v>7.0000000000000007E-2</v>
      </c>
      <c r="E55" s="4">
        <v>98.5</v>
      </c>
      <c r="F55" s="44">
        <f t="shared" si="4"/>
        <v>0.65574440112445775</v>
      </c>
      <c r="G55" s="12">
        <v>702</v>
      </c>
      <c r="H55" s="30">
        <f t="shared" si="1"/>
        <v>9.3677771589208234</v>
      </c>
      <c r="I55" s="31">
        <f t="shared" si="2"/>
        <v>0.36433402952479932</v>
      </c>
      <c r="J55" s="32">
        <v>28508441</v>
      </c>
      <c r="K55" s="32">
        <v>3043245</v>
      </c>
      <c r="L55" s="4">
        <v>5790.75</v>
      </c>
      <c r="M55" s="1">
        <v>31811974</v>
      </c>
      <c r="N55" s="35">
        <f t="shared" si="3"/>
        <v>11873.199999999999</v>
      </c>
    </row>
    <row r="56" spans="1:15" x14ac:dyDescent="0.25">
      <c r="A56" s="36" t="s">
        <v>50</v>
      </c>
      <c r="B56" s="37" t="s">
        <v>49</v>
      </c>
      <c r="C56" s="38" t="s">
        <v>7</v>
      </c>
      <c r="D56" s="39">
        <v>7.0000000000000007E-2</v>
      </c>
      <c r="E56" s="39"/>
      <c r="F56" s="45">
        <f t="shared" si="4"/>
        <v>0.66048461105412937</v>
      </c>
      <c r="G56" s="40">
        <v>56.3</v>
      </c>
      <c r="H56" s="41">
        <f>J56/K56</f>
        <v>9.435494443630418</v>
      </c>
      <c r="I56" s="42">
        <f t="shared" si="2"/>
        <v>0.3617192528054532</v>
      </c>
      <c r="J56" s="43">
        <v>1223510</v>
      </c>
      <c r="K56" s="43">
        <v>129671</v>
      </c>
      <c r="L56" s="39">
        <v>2794.25</v>
      </c>
      <c r="M56" s="36">
        <v>633580</v>
      </c>
      <c r="N56" s="35">
        <f t="shared" si="3"/>
        <v>11929.499999999998</v>
      </c>
    </row>
    <row r="57" spans="1:15" x14ac:dyDescent="0.25">
      <c r="A57" s="1" t="s">
        <v>93</v>
      </c>
      <c r="B57" s="5" t="s">
        <v>92</v>
      </c>
      <c r="C57" s="8" t="s">
        <v>8</v>
      </c>
      <c r="D57" s="4">
        <v>0.06</v>
      </c>
      <c r="E57" s="4">
        <v>99.7</v>
      </c>
      <c r="F57" s="44">
        <f t="shared" si="4"/>
        <v>0.66581172150472567</v>
      </c>
      <c r="G57" s="12">
        <v>215</v>
      </c>
      <c r="H57" s="30">
        <f t="shared" si="1"/>
        <v>11.096862025078762</v>
      </c>
      <c r="I57" s="31">
        <f t="shared" si="2"/>
        <v>0.30756442607708961</v>
      </c>
      <c r="J57" s="32">
        <v>3191169</v>
      </c>
      <c r="K57" s="32">
        <v>287574</v>
      </c>
      <c r="L57" s="4">
        <v>5650</v>
      </c>
      <c r="M57" s="1">
        <v>7061962</v>
      </c>
      <c r="N57" s="35">
        <f t="shared" si="3"/>
        <v>12144.499999999998</v>
      </c>
    </row>
    <row r="58" spans="1:15" x14ac:dyDescent="0.25">
      <c r="A58" s="36" t="s">
        <v>50</v>
      </c>
      <c r="B58" s="37" t="s">
        <v>49</v>
      </c>
      <c r="C58" s="38" t="s">
        <v>4</v>
      </c>
      <c r="D58" s="39">
        <v>0.08</v>
      </c>
      <c r="E58" s="39">
        <v>98.6</v>
      </c>
      <c r="F58" s="45">
        <f t="shared" si="4"/>
        <v>0.70437954515658863</v>
      </c>
      <c r="G58" s="40">
        <v>107.6</v>
      </c>
      <c r="H58" s="41">
        <f t="shared" si="1"/>
        <v>8.8047443144573574</v>
      </c>
      <c r="I58" s="42">
        <f t="shared" si="2"/>
        <v>0.38763192639175981</v>
      </c>
      <c r="J58" s="43">
        <v>1141720</v>
      </c>
      <c r="K58" s="43">
        <v>129671</v>
      </c>
      <c r="L58" s="39">
        <v>1815.5</v>
      </c>
      <c r="M58" s="36">
        <v>377294</v>
      </c>
      <c r="N58" s="35">
        <f t="shared" si="3"/>
        <v>12252.099999999999</v>
      </c>
    </row>
    <row r="59" spans="1:15" x14ac:dyDescent="0.25">
      <c r="A59" s="1" t="s">
        <v>54</v>
      </c>
      <c r="B59" s="5" t="s">
        <v>53</v>
      </c>
      <c r="C59" s="8" t="s">
        <v>4</v>
      </c>
      <c r="D59" s="4">
        <v>7.0000000000000007E-2</v>
      </c>
      <c r="E59" s="4">
        <v>99.2</v>
      </c>
      <c r="F59" s="44">
        <f t="shared" si="4"/>
        <v>0.72179072702471858</v>
      </c>
      <c r="G59" s="12">
        <v>230</v>
      </c>
      <c r="H59" s="30">
        <f t="shared" si="1"/>
        <v>10.311296100353122</v>
      </c>
      <c r="I59" s="31">
        <f t="shared" si="2"/>
        <v>0.33099621684640768</v>
      </c>
      <c r="J59" s="32">
        <v>3235396</v>
      </c>
      <c r="K59" s="32">
        <v>313772</v>
      </c>
      <c r="L59" s="4">
        <v>2624.25</v>
      </c>
      <c r="M59" s="1">
        <v>2552794</v>
      </c>
      <c r="N59" s="35">
        <f t="shared" si="3"/>
        <v>12482.099999999999</v>
      </c>
    </row>
    <row r="60" spans="1:15" x14ac:dyDescent="0.25">
      <c r="A60" s="1" t="s">
        <v>50</v>
      </c>
      <c r="B60" s="5" t="s">
        <v>49</v>
      </c>
      <c r="C60" s="8" t="s">
        <v>26</v>
      </c>
      <c r="D60" s="4">
        <v>7.0000000000000007E-2</v>
      </c>
      <c r="E60" s="4">
        <v>98</v>
      </c>
      <c r="F60" s="44">
        <f t="shared" si="4"/>
        <v>0.73863556878480907</v>
      </c>
      <c r="G60" s="12">
        <v>107.6</v>
      </c>
      <c r="H60" s="30">
        <f t="shared" si="1"/>
        <v>10.551936696925843</v>
      </c>
      <c r="I60" s="31">
        <f t="shared" si="2"/>
        <v>0.32344773267966337</v>
      </c>
      <c r="J60" s="32">
        <v>7699706</v>
      </c>
      <c r="K60" s="32">
        <v>729696</v>
      </c>
      <c r="L60" s="4">
        <v>3348.25</v>
      </c>
      <c r="M60" s="1">
        <v>769721</v>
      </c>
      <c r="N60" s="35">
        <f t="shared" si="3"/>
        <v>12589.699999999999</v>
      </c>
    </row>
    <row r="61" spans="1:15" x14ac:dyDescent="0.25">
      <c r="A61" s="1" t="s">
        <v>21</v>
      </c>
      <c r="B61" s="5" t="s">
        <v>20</v>
      </c>
      <c r="C61" s="8" t="s">
        <v>19</v>
      </c>
      <c r="D61" s="4">
        <v>7.0000000000000007E-2</v>
      </c>
      <c r="E61" s="4">
        <v>99.4</v>
      </c>
      <c r="F61" s="44">
        <f t="shared" si="4"/>
        <v>0.74347176218965882</v>
      </c>
      <c r="G61" s="12">
        <v>260</v>
      </c>
      <c r="H61" s="30">
        <f t="shared" si="1"/>
        <v>10.621025174137982</v>
      </c>
      <c r="I61" s="31">
        <f t="shared" si="2"/>
        <v>0.32134374451070863</v>
      </c>
      <c r="J61" s="32">
        <v>7349537</v>
      </c>
      <c r="K61" s="32">
        <v>691980</v>
      </c>
      <c r="L61" s="4">
        <v>5533.25</v>
      </c>
      <c r="M61" s="1">
        <v>7629887</v>
      </c>
      <c r="N61" s="35">
        <f t="shared" si="3"/>
        <v>12849.699999999999</v>
      </c>
    </row>
    <row r="62" spans="1:15" x14ac:dyDescent="0.25">
      <c r="A62" s="1" t="s">
        <v>44</v>
      </c>
      <c r="B62" s="5" t="s">
        <v>43</v>
      </c>
      <c r="C62" s="8" t="s">
        <v>45</v>
      </c>
      <c r="D62" s="4">
        <v>0.08</v>
      </c>
      <c r="E62" s="4">
        <v>98.4</v>
      </c>
      <c r="F62" s="44">
        <f t="shared" si="4"/>
        <v>0.74918018549768972</v>
      </c>
      <c r="G62" s="12">
        <v>702</v>
      </c>
      <c r="H62" s="30">
        <f t="shared" si="1"/>
        <v>9.3647523187211217</v>
      </c>
      <c r="I62" s="31">
        <f t="shared" si="2"/>
        <v>0.36445171039676677</v>
      </c>
      <c r="J62" s="32">
        <v>28812496</v>
      </c>
      <c r="K62" s="32">
        <v>3076696</v>
      </c>
      <c r="L62" s="4">
        <v>5919.75</v>
      </c>
      <c r="M62" s="1">
        <v>29349306</v>
      </c>
      <c r="N62" s="35">
        <f t="shared" si="3"/>
        <v>13551.699999999999</v>
      </c>
    </row>
    <row r="63" spans="1:15" x14ac:dyDescent="0.25">
      <c r="A63" s="1" t="s">
        <v>14</v>
      </c>
      <c r="B63" s="5" t="s">
        <v>13</v>
      </c>
      <c r="C63" s="8" t="s">
        <v>8</v>
      </c>
      <c r="D63" s="4">
        <v>7.0000000000000007E-2</v>
      </c>
      <c r="E63" s="4">
        <v>99.5</v>
      </c>
      <c r="F63" s="44">
        <f t="shared" si="4"/>
        <v>0.81844442999652312</v>
      </c>
      <c r="G63" s="12">
        <v>163.19999999999999</v>
      </c>
      <c r="H63" s="30">
        <f t="shared" si="1"/>
        <v>11.692063285664615</v>
      </c>
      <c r="I63" s="31">
        <f t="shared" si="2"/>
        <v>0.29190741758852823</v>
      </c>
      <c r="J63" s="32">
        <v>4136196</v>
      </c>
      <c r="K63" s="32">
        <v>353761</v>
      </c>
      <c r="L63" s="4">
        <v>6354.75</v>
      </c>
      <c r="M63" s="1">
        <v>5582231</v>
      </c>
      <c r="N63" s="35">
        <f t="shared" si="3"/>
        <v>13714.9</v>
      </c>
    </row>
    <row r="64" spans="1:15" x14ac:dyDescent="0.25">
      <c r="A64" s="36" t="s">
        <v>54</v>
      </c>
      <c r="B64" s="37" t="s">
        <v>53</v>
      </c>
      <c r="C64" s="38" t="s">
        <v>25</v>
      </c>
      <c r="D64" s="39">
        <v>0.08</v>
      </c>
      <c r="E64" s="39">
        <v>97.8</v>
      </c>
      <c r="F64" s="45">
        <f t="shared" si="4"/>
        <v>0.82490368802824976</v>
      </c>
      <c r="G64" s="40">
        <v>343</v>
      </c>
      <c r="H64" s="41">
        <f t="shared" si="1"/>
        <v>10.311296100353122</v>
      </c>
      <c r="I64" s="42">
        <f t="shared" si="2"/>
        <v>0.33099621684640768</v>
      </c>
      <c r="J64" s="43">
        <v>3235396</v>
      </c>
      <c r="K64" s="43">
        <v>313772</v>
      </c>
      <c r="L64" s="39">
        <v>2050.5</v>
      </c>
      <c r="M64" s="36">
        <v>3548707</v>
      </c>
      <c r="N64" s="35">
        <f t="shared" si="3"/>
        <v>14057.9</v>
      </c>
      <c r="O64" t="s">
        <v>127</v>
      </c>
    </row>
    <row r="65" spans="1:15" x14ac:dyDescent="0.25">
      <c r="A65" s="1" t="s">
        <v>76</v>
      </c>
      <c r="B65" s="5" t="s">
        <v>75</v>
      </c>
      <c r="C65" s="8" t="s">
        <v>74</v>
      </c>
      <c r="D65" s="4">
        <v>0.08</v>
      </c>
      <c r="E65" s="4">
        <v>99.2</v>
      </c>
      <c r="F65" s="44">
        <f t="shared" si="4"/>
        <v>0.82644512615257681</v>
      </c>
      <c r="G65" s="12">
        <v>13.3</v>
      </c>
      <c r="H65" s="30">
        <f t="shared" si="1"/>
        <v>10.33056407690721</v>
      </c>
      <c r="I65" s="31">
        <f t="shared" si="2"/>
        <v>0.33037886165668046</v>
      </c>
      <c r="J65" s="32">
        <v>7061736</v>
      </c>
      <c r="K65" s="32">
        <v>683577</v>
      </c>
      <c r="L65" s="4">
        <v>5704.5</v>
      </c>
      <c r="M65" s="1">
        <v>10319254</v>
      </c>
      <c r="N65" s="35">
        <f t="shared" si="3"/>
        <v>14071.199999999999</v>
      </c>
    </row>
    <row r="66" spans="1:15" x14ac:dyDescent="0.25">
      <c r="A66" s="1" t="s">
        <v>24</v>
      </c>
      <c r="B66" s="5" t="s">
        <v>23</v>
      </c>
      <c r="C66" s="8" t="s">
        <v>7</v>
      </c>
      <c r="D66" s="4">
        <v>7.0000000000000007E-2</v>
      </c>
      <c r="E66" s="4">
        <v>94.8</v>
      </c>
      <c r="F66" s="44">
        <f t="shared" si="4"/>
        <v>0.88651688405911411</v>
      </c>
      <c r="G66" s="12">
        <v>163</v>
      </c>
      <c r="H66" s="30">
        <f t="shared" si="1"/>
        <v>12.6645269151302</v>
      </c>
      <c r="I66" s="31">
        <f t="shared" si="2"/>
        <v>0.2694928932499262</v>
      </c>
      <c r="J66" s="32">
        <v>802969</v>
      </c>
      <c r="K66" s="32">
        <v>63403</v>
      </c>
      <c r="L66" s="4">
        <v>2430.25</v>
      </c>
      <c r="M66" s="1">
        <v>1992254</v>
      </c>
      <c r="N66" s="35">
        <f t="shared" si="3"/>
        <v>14234.199999999999</v>
      </c>
    </row>
    <row r="67" spans="1:15" x14ac:dyDescent="0.25">
      <c r="A67" s="1" t="s">
        <v>38</v>
      </c>
      <c r="B67" s="5" t="s">
        <v>37</v>
      </c>
      <c r="C67" s="8" t="s">
        <v>1</v>
      </c>
      <c r="D67" s="4">
        <v>0.09</v>
      </c>
      <c r="E67" s="4">
        <v>31.6</v>
      </c>
      <c r="F67" s="44">
        <f t="shared" si="4"/>
        <v>0.93369307203974605</v>
      </c>
      <c r="G67" s="12">
        <v>60</v>
      </c>
      <c r="H67" s="30">
        <f t="shared" si="1"/>
        <v>10.374367467108289</v>
      </c>
      <c r="I67" s="31">
        <f t="shared" si="2"/>
        <v>0.32898391259234294</v>
      </c>
      <c r="J67" s="32">
        <v>112759</v>
      </c>
      <c r="K67" s="32">
        <v>10869</v>
      </c>
      <c r="L67" s="4">
        <v>2021.25</v>
      </c>
      <c r="M67" s="1">
        <v>959481</v>
      </c>
      <c r="N67" s="35">
        <f t="shared" si="3"/>
        <v>14294.199999999999</v>
      </c>
    </row>
    <row r="68" spans="1:15" x14ac:dyDescent="0.25">
      <c r="A68" s="1" t="s">
        <v>18</v>
      </c>
      <c r="B68" s="5" t="s">
        <v>17</v>
      </c>
      <c r="C68" s="8" t="s">
        <v>7</v>
      </c>
      <c r="D68" s="4">
        <v>0.1</v>
      </c>
      <c r="E68" s="4"/>
      <c r="F68" s="44">
        <f t="shared" ref="F68:F99" si="5">D68*H68</f>
        <v>1</v>
      </c>
      <c r="G68" s="12">
        <v>40</v>
      </c>
      <c r="H68" s="30">
        <v>10</v>
      </c>
      <c r="I68" s="31" t="e">
        <f t="shared" si="2"/>
        <v>#DIV/0!</v>
      </c>
      <c r="J68" s="26"/>
      <c r="K68" s="26"/>
      <c r="L68" s="4">
        <v>218.75</v>
      </c>
      <c r="M68" s="1">
        <v>77587</v>
      </c>
      <c r="N68" s="35">
        <f t="shared" si="3"/>
        <v>14334.199999999999</v>
      </c>
    </row>
    <row r="69" spans="1:15" x14ac:dyDescent="0.25">
      <c r="A69" s="1" t="s">
        <v>6</v>
      </c>
      <c r="B69" s="5" t="s">
        <v>5</v>
      </c>
      <c r="C69" s="8" t="s">
        <v>4</v>
      </c>
      <c r="D69" s="4">
        <v>0.1</v>
      </c>
      <c r="E69" s="4">
        <v>100</v>
      </c>
      <c r="F69" s="44">
        <f t="shared" si="5"/>
        <v>1</v>
      </c>
      <c r="G69" s="12">
        <v>172.8</v>
      </c>
      <c r="H69" s="30">
        <v>10</v>
      </c>
      <c r="I69" s="31" t="e">
        <f t="shared" si="2"/>
        <v>#DIV/0!</v>
      </c>
      <c r="J69" s="26"/>
      <c r="K69" s="26"/>
      <c r="L69" s="4">
        <v>1367.25</v>
      </c>
      <c r="M69" s="1">
        <v>978475</v>
      </c>
      <c r="N69" s="35">
        <f t="shared" si="3"/>
        <v>14506.999999999998</v>
      </c>
    </row>
    <row r="70" spans="1:15" x14ac:dyDescent="0.25">
      <c r="A70" s="1" t="s">
        <v>93</v>
      </c>
      <c r="B70" s="5" t="s">
        <v>92</v>
      </c>
      <c r="C70" s="8" t="s">
        <v>1</v>
      </c>
      <c r="D70" s="4">
        <v>0.09</v>
      </c>
      <c r="E70" s="4">
        <v>98.9</v>
      </c>
      <c r="F70" s="44">
        <f t="shared" si="5"/>
        <v>1.003511112905505</v>
      </c>
      <c r="G70" s="12">
        <v>215</v>
      </c>
      <c r="H70" s="30">
        <f t="shared" si="1"/>
        <v>11.150123476727833</v>
      </c>
      <c r="I70" s="31">
        <f t="shared" si="2"/>
        <v>0.30609526496486789</v>
      </c>
      <c r="J70" s="32">
        <v>4971093</v>
      </c>
      <c r="K70" s="32">
        <v>445833</v>
      </c>
      <c r="L70" s="4">
        <v>2480.25</v>
      </c>
      <c r="M70" s="1">
        <v>3739564</v>
      </c>
      <c r="N70" s="35">
        <f t="shared" si="3"/>
        <v>14721.999999999998</v>
      </c>
    </row>
    <row r="71" spans="1:15" x14ac:dyDescent="0.25">
      <c r="A71" s="1" t="s">
        <v>71</v>
      </c>
      <c r="B71" s="5" t="s">
        <v>70</v>
      </c>
      <c r="C71" s="8" t="s">
        <v>8</v>
      </c>
      <c r="D71" s="4">
        <v>0.1</v>
      </c>
      <c r="E71" s="4">
        <v>99.4</v>
      </c>
      <c r="F71" s="44">
        <f t="shared" si="5"/>
        <v>1.0139863289491819</v>
      </c>
      <c r="G71" s="12">
        <v>136</v>
      </c>
      <c r="H71" s="30">
        <f t="shared" si="1"/>
        <v>10.139863289491819</v>
      </c>
      <c r="I71" s="31">
        <f t="shared" si="2"/>
        <v>0.33659230924118799</v>
      </c>
      <c r="J71" s="32">
        <v>7136669</v>
      </c>
      <c r="K71" s="32">
        <v>703823</v>
      </c>
      <c r="L71" s="4">
        <v>5186</v>
      </c>
      <c r="M71" s="1">
        <v>4916132</v>
      </c>
      <c r="N71" s="35">
        <f t="shared" si="3"/>
        <v>14857.999999999998</v>
      </c>
    </row>
    <row r="72" spans="1:15" x14ac:dyDescent="0.25">
      <c r="A72" s="36" t="s">
        <v>90</v>
      </c>
      <c r="B72" s="37" t="s">
        <v>89</v>
      </c>
      <c r="C72" s="38" t="s">
        <v>61</v>
      </c>
      <c r="D72" s="39">
        <v>0.11</v>
      </c>
      <c r="E72" s="39"/>
      <c r="F72" s="45">
        <f t="shared" si="5"/>
        <v>1.0344942627508467</v>
      </c>
      <c r="G72" s="40"/>
      <c r="H72" s="41">
        <f>J72/K72</f>
        <v>9.4044932977349696</v>
      </c>
      <c r="I72" s="42">
        <f t="shared" ref="I72:I81" si="6">3413/(J72/K72*1000)</f>
        <v>0.36291163085011779</v>
      </c>
      <c r="J72" s="32">
        <v>10232700</v>
      </c>
      <c r="K72" s="32">
        <v>1088065</v>
      </c>
      <c r="L72" s="39">
        <v>166</v>
      </c>
      <c r="M72" s="36">
        <v>48825</v>
      </c>
      <c r="N72" s="35">
        <f t="shared" si="3"/>
        <v>14857.999999999998</v>
      </c>
      <c r="O72" t="s">
        <v>123</v>
      </c>
    </row>
    <row r="73" spans="1:15" x14ac:dyDescent="0.25">
      <c r="A73" s="1" t="s">
        <v>14</v>
      </c>
      <c r="B73" s="5" t="s">
        <v>13</v>
      </c>
      <c r="C73" s="8" t="s">
        <v>1</v>
      </c>
      <c r="D73" s="4">
        <v>0.09</v>
      </c>
      <c r="E73" s="4">
        <v>97.7</v>
      </c>
      <c r="F73" s="44">
        <f t="shared" si="5"/>
        <v>1.045835642444843</v>
      </c>
      <c r="G73" s="12">
        <v>163.19999999999999</v>
      </c>
      <c r="H73" s="30">
        <f>J73/K73</f>
        <v>11.620396027164922</v>
      </c>
      <c r="I73" s="31">
        <f t="shared" si="6"/>
        <v>0.29370771805207435</v>
      </c>
      <c r="J73" s="32">
        <v>1664889</v>
      </c>
      <c r="K73" s="32">
        <v>143273</v>
      </c>
      <c r="L73" s="4">
        <v>1914.75</v>
      </c>
      <c r="M73" s="1">
        <v>1680583</v>
      </c>
      <c r="N73" s="35">
        <f t="shared" si="3"/>
        <v>15021.199999999999</v>
      </c>
    </row>
    <row r="74" spans="1:15" x14ac:dyDescent="0.25">
      <c r="A74" s="1" t="s">
        <v>38</v>
      </c>
      <c r="B74" s="5" t="s">
        <v>37</v>
      </c>
      <c r="C74" s="8" t="s">
        <v>8</v>
      </c>
      <c r="D74" s="4">
        <v>0.09</v>
      </c>
      <c r="E74" s="4">
        <v>28.2</v>
      </c>
      <c r="F74" s="44">
        <f t="shared" si="5"/>
        <v>1.0490293570394873</v>
      </c>
      <c r="G74" s="12">
        <v>60</v>
      </c>
      <c r="H74" s="30">
        <f>J74/K74</f>
        <v>11.655881744883192</v>
      </c>
      <c r="I74" s="31">
        <f t="shared" si="6"/>
        <v>0.29281354038258584</v>
      </c>
      <c r="J74" s="32">
        <v>112759</v>
      </c>
      <c r="K74" s="32">
        <v>9674</v>
      </c>
      <c r="L74" s="4">
        <v>1752</v>
      </c>
      <c r="M74" s="1">
        <v>813033</v>
      </c>
      <c r="N74" s="35">
        <f t="shared" si="3"/>
        <v>15081.199999999999</v>
      </c>
    </row>
    <row r="75" spans="1:15" x14ac:dyDescent="0.25">
      <c r="A75" s="1" t="s">
        <v>6</v>
      </c>
      <c r="B75" s="5" t="s">
        <v>5</v>
      </c>
      <c r="C75" s="8" t="s">
        <v>7</v>
      </c>
      <c r="D75" s="4">
        <v>0.11</v>
      </c>
      <c r="E75" s="4">
        <v>99.2</v>
      </c>
      <c r="F75" s="44">
        <f t="shared" si="5"/>
        <v>1.1000000000000001</v>
      </c>
      <c r="G75" s="12">
        <v>172.8</v>
      </c>
      <c r="H75" s="30">
        <v>10</v>
      </c>
      <c r="I75" s="31" t="e">
        <f t="shared" si="6"/>
        <v>#DIV/0!</v>
      </c>
      <c r="J75" s="26"/>
      <c r="K75" s="26"/>
      <c r="L75" s="4">
        <v>1628.75</v>
      </c>
      <c r="M75" s="1">
        <v>1075093</v>
      </c>
      <c r="N75" s="35">
        <f t="shared" si="3"/>
        <v>15253.999999999998</v>
      </c>
    </row>
    <row r="76" spans="1:15" x14ac:dyDescent="0.25">
      <c r="A76" s="36" t="s">
        <v>95</v>
      </c>
      <c r="B76" s="37" t="s">
        <v>94</v>
      </c>
      <c r="C76" s="38" t="s">
        <v>1</v>
      </c>
      <c r="D76" s="39">
        <v>0.11</v>
      </c>
      <c r="E76" s="39">
        <v>97.7</v>
      </c>
      <c r="F76" s="45">
        <f t="shared" si="5"/>
        <v>1.1030820043304033</v>
      </c>
      <c r="G76" s="40">
        <v>163.19999999999999</v>
      </c>
      <c r="H76" s="41">
        <v>10.028018221185484</v>
      </c>
      <c r="I76" s="42">
        <f t="shared" si="6"/>
        <v>6.1274865122525585E-2</v>
      </c>
      <c r="J76" s="43">
        <v>649293</v>
      </c>
      <c r="K76" s="43">
        <v>11657</v>
      </c>
      <c r="L76" s="39">
        <v>975.25</v>
      </c>
      <c r="M76" s="36">
        <v>822515</v>
      </c>
      <c r="N76" s="35">
        <f t="shared" si="3"/>
        <v>15417.199999999999</v>
      </c>
      <c r="O76" t="s">
        <v>127</v>
      </c>
    </row>
    <row r="77" spans="1:15" x14ac:dyDescent="0.25">
      <c r="A77" s="1" t="s">
        <v>71</v>
      </c>
      <c r="B77" s="5" t="s">
        <v>70</v>
      </c>
      <c r="C77" s="8" t="s">
        <v>7</v>
      </c>
      <c r="D77" s="4">
        <v>0.11</v>
      </c>
      <c r="E77" s="4">
        <v>99</v>
      </c>
      <c r="F77" s="44">
        <f t="shared" si="5"/>
        <v>1.1494157992037264</v>
      </c>
      <c r="G77" s="12">
        <v>201.6</v>
      </c>
      <c r="H77" s="30">
        <f>J77/K77</f>
        <v>10.449234538215695</v>
      </c>
      <c r="I77" s="31">
        <f t="shared" si="6"/>
        <v>0.32662679620384921</v>
      </c>
      <c r="J77" s="32">
        <v>6918271</v>
      </c>
      <c r="K77" s="32">
        <v>662084</v>
      </c>
      <c r="L77" s="4">
        <v>4470.5</v>
      </c>
      <c r="M77" s="1">
        <v>4591647</v>
      </c>
      <c r="N77" s="35">
        <f t="shared" si="3"/>
        <v>15618.8</v>
      </c>
    </row>
    <row r="78" spans="1:15" x14ac:dyDescent="0.25">
      <c r="A78" s="1" t="s">
        <v>24</v>
      </c>
      <c r="B78" s="5" t="s">
        <v>23</v>
      </c>
      <c r="C78" s="8" t="s">
        <v>1</v>
      </c>
      <c r="D78" s="4">
        <v>0.09</v>
      </c>
      <c r="E78" s="4">
        <v>87.9</v>
      </c>
      <c r="F78" s="44">
        <f t="shared" si="5"/>
        <v>1.1514360040414831</v>
      </c>
      <c r="G78" s="12">
        <v>163</v>
      </c>
      <c r="H78" s="30">
        <f>J78/K78</f>
        <v>12.793733378238702</v>
      </c>
      <c r="I78" s="31">
        <f t="shared" si="6"/>
        <v>0.2667712308125233</v>
      </c>
      <c r="J78" s="32">
        <v>1101630</v>
      </c>
      <c r="K78" s="32">
        <v>86107</v>
      </c>
      <c r="L78" s="4">
        <v>4040.5</v>
      </c>
      <c r="M78" s="1">
        <v>3179240</v>
      </c>
      <c r="N78" s="35">
        <f t="shared" si="3"/>
        <v>15781.8</v>
      </c>
    </row>
    <row r="79" spans="1:15" x14ac:dyDescent="0.25">
      <c r="A79" s="1" t="s">
        <v>40</v>
      </c>
      <c r="B79" s="5" t="s">
        <v>39</v>
      </c>
      <c r="C79" s="8" t="s">
        <v>1</v>
      </c>
      <c r="D79" s="4">
        <v>0.08</v>
      </c>
      <c r="E79" s="4">
        <v>99.7</v>
      </c>
      <c r="F79" s="44">
        <f t="shared" si="5"/>
        <v>1.152193645990923</v>
      </c>
      <c r="G79" s="12">
        <v>122.5</v>
      </c>
      <c r="H79" s="30">
        <f>J79/K79</f>
        <v>14.402420574886536</v>
      </c>
      <c r="I79" s="31">
        <f t="shared" si="6"/>
        <v>0.23697405462184876</v>
      </c>
      <c r="J79" s="32">
        <v>66640</v>
      </c>
      <c r="K79" s="32">
        <v>4627</v>
      </c>
      <c r="L79" s="4">
        <v>2241.75</v>
      </c>
      <c r="M79" s="1">
        <v>1974921</v>
      </c>
      <c r="N79" s="35">
        <f t="shared" si="3"/>
        <v>15904.3</v>
      </c>
    </row>
    <row r="80" spans="1:15" x14ac:dyDescent="0.25">
      <c r="A80" s="1" t="s">
        <v>85</v>
      </c>
      <c r="B80" s="5" t="s">
        <v>84</v>
      </c>
      <c r="C80" s="8" t="s">
        <v>87</v>
      </c>
      <c r="D80" s="4">
        <v>0.09</v>
      </c>
      <c r="E80" s="4">
        <v>99.8</v>
      </c>
      <c r="F80" s="44">
        <f t="shared" si="5"/>
        <v>1.1620541947540546</v>
      </c>
      <c r="G80" s="12">
        <v>46</v>
      </c>
      <c r="H80" s="30">
        <f>J80/K80</f>
        <v>12.911713275045051</v>
      </c>
      <c r="I80" s="31">
        <f t="shared" si="6"/>
        <v>0.2643336269398448</v>
      </c>
      <c r="J80" s="32">
        <v>967281</v>
      </c>
      <c r="K80" s="32">
        <v>74915</v>
      </c>
      <c r="L80" s="4">
        <v>591</v>
      </c>
      <c r="M80" s="1">
        <v>88225</v>
      </c>
      <c r="N80" s="35">
        <f t="shared" si="3"/>
        <v>15950.3</v>
      </c>
    </row>
    <row r="81" spans="1:14" x14ac:dyDescent="0.25">
      <c r="A81" s="1" t="s">
        <v>73</v>
      </c>
      <c r="B81" s="5" t="s">
        <v>72</v>
      </c>
      <c r="C81" s="8" t="s">
        <v>1</v>
      </c>
      <c r="D81" s="4">
        <v>0.1</v>
      </c>
      <c r="E81" s="4">
        <v>98.6</v>
      </c>
      <c r="F81" s="44">
        <f t="shared" si="5"/>
        <v>1.1636222910216718</v>
      </c>
      <c r="G81" s="12">
        <v>169.1</v>
      </c>
      <c r="H81" s="30">
        <f>J81/K81</f>
        <v>11.636222910216718</v>
      </c>
      <c r="I81" s="31">
        <f t="shared" si="6"/>
        <v>0.29330823466808564</v>
      </c>
      <c r="J81" s="32">
        <v>902040</v>
      </c>
      <c r="K81" s="32">
        <v>77520</v>
      </c>
      <c r="L81" s="4">
        <v>4391.5</v>
      </c>
      <c r="M81" s="1">
        <v>5601003</v>
      </c>
      <c r="N81" s="35">
        <f t="shared" si="3"/>
        <v>16119.4</v>
      </c>
    </row>
    <row r="82" spans="1:14" x14ac:dyDescent="0.25">
      <c r="A82" s="36" t="s">
        <v>95</v>
      </c>
      <c r="B82" s="37" t="s">
        <v>94</v>
      </c>
      <c r="C82" s="38" t="s">
        <v>8</v>
      </c>
      <c r="D82" s="39">
        <v>0.13</v>
      </c>
      <c r="E82" s="39">
        <v>96.9</v>
      </c>
      <c r="F82" s="45">
        <f t="shared" si="5"/>
        <v>1.303642368754113</v>
      </c>
      <c r="G82" s="40">
        <v>163.19999999999999</v>
      </c>
      <c r="H82" s="41">
        <v>10.028018221185484</v>
      </c>
      <c r="I82" s="42">
        <f t="shared" si="2"/>
        <v>3.1795395014758122E-2</v>
      </c>
      <c r="J82" s="43">
        <v>5922842</v>
      </c>
      <c r="K82" s="43">
        <v>55177</v>
      </c>
      <c r="L82" s="39">
        <v>2528.25</v>
      </c>
      <c r="M82" s="36">
        <v>2298307</v>
      </c>
      <c r="N82" s="35">
        <f t="shared" si="3"/>
        <v>16282.6</v>
      </c>
    </row>
    <row r="83" spans="1:14" x14ac:dyDescent="0.25">
      <c r="A83" s="1" t="s">
        <v>99</v>
      </c>
      <c r="B83" s="5" t="s">
        <v>98</v>
      </c>
      <c r="C83" s="8" t="s">
        <v>1</v>
      </c>
      <c r="D83" s="4">
        <v>7.0000000000000007E-2</v>
      </c>
      <c r="E83" s="4">
        <v>99.7</v>
      </c>
      <c r="F83" s="44">
        <f t="shared" si="5"/>
        <v>1.3265541524616629</v>
      </c>
      <c r="G83" s="12">
        <v>65.2</v>
      </c>
      <c r="H83" s="30">
        <f t="shared" si="1"/>
        <v>18.950773606595181</v>
      </c>
      <c r="I83" s="31">
        <f t="shared" ref="I83:I108" si="7">3413/(J83/K83*1000)</f>
        <v>0.1800981886466218</v>
      </c>
      <c r="J83" s="32">
        <v>22107006</v>
      </c>
      <c r="K83" s="32">
        <v>1166549</v>
      </c>
      <c r="L83" s="4">
        <v>5471</v>
      </c>
      <c r="M83" s="1">
        <v>3046318</v>
      </c>
      <c r="N83" s="35">
        <f t="shared" si="3"/>
        <v>16347.800000000001</v>
      </c>
    </row>
    <row r="84" spans="1:14" x14ac:dyDescent="0.25">
      <c r="A84" s="1" t="s">
        <v>85</v>
      </c>
      <c r="B84" s="5" t="s">
        <v>84</v>
      </c>
      <c r="C84" s="8" t="s">
        <v>86</v>
      </c>
      <c r="D84" s="4">
        <v>0.09</v>
      </c>
      <c r="E84" s="4">
        <v>99.9</v>
      </c>
      <c r="F84" s="44">
        <f t="shared" si="5"/>
        <v>1.3307604257937027</v>
      </c>
      <c r="G84" s="12">
        <v>46</v>
      </c>
      <c r="H84" s="30">
        <f t="shared" si="1"/>
        <v>14.786226953263363</v>
      </c>
      <c r="I84" s="31">
        <f t="shared" si="7"/>
        <v>0.23082291451280215</v>
      </c>
      <c r="J84" s="32">
        <v>793148</v>
      </c>
      <c r="K84" s="32">
        <v>53641</v>
      </c>
      <c r="L84" s="4">
        <v>2317.75</v>
      </c>
      <c r="M84" s="1">
        <v>379027</v>
      </c>
      <c r="N84" s="35">
        <f t="shared" si="3"/>
        <v>16393.800000000003</v>
      </c>
    </row>
    <row r="85" spans="1:14" x14ac:dyDescent="0.25">
      <c r="A85" s="1" t="s">
        <v>40</v>
      </c>
      <c r="B85" s="5" t="s">
        <v>41</v>
      </c>
      <c r="C85" s="8" t="s">
        <v>8</v>
      </c>
      <c r="D85" s="4">
        <v>0.09</v>
      </c>
      <c r="E85" s="4">
        <v>99.4</v>
      </c>
      <c r="F85" s="44">
        <f t="shared" si="5"/>
        <v>1.3675299059446626</v>
      </c>
      <c r="G85" s="12">
        <v>122.5</v>
      </c>
      <c r="H85" s="30">
        <f>J85/K85</f>
        <v>15.194776732718474</v>
      </c>
      <c r="I85" s="31">
        <f t="shared" si="7"/>
        <v>0.22461666005601028</v>
      </c>
      <c r="J85" s="32">
        <v>166398</v>
      </c>
      <c r="K85" s="32">
        <v>10951</v>
      </c>
      <c r="L85" s="4">
        <v>2212.25</v>
      </c>
      <c r="M85" s="1">
        <v>1978352</v>
      </c>
      <c r="N85" s="35">
        <f t="shared" si="3"/>
        <v>16516.300000000003</v>
      </c>
    </row>
    <row r="86" spans="1:14" x14ac:dyDescent="0.25">
      <c r="A86" s="18" t="s">
        <v>31</v>
      </c>
      <c r="B86" s="19" t="s">
        <v>30</v>
      </c>
      <c r="C86" s="20" t="s">
        <v>29</v>
      </c>
      <c r="D86" s="21">
        <v>0.11</v>
      </c>
      <c r="E86" s="21">
        <v>99.4</v>
      </c>
      <c r="F86" s="46">
        <f t="shared" si="5"/>
        <v>1.3886862406205212</v>
      </c>
      <c r="G86" s="9">
        <v>59.8</v>
      </c>
      <c r="H86" s="27">
        <f>J86/K86</f>
        <v>12.624420369277464</v>
      </c>
      <c r="I86" s="28">
        <f t="shared" si="7"/>
        <v>0.27034904575150304</v>
      </c>
      <c r="J86" s="29">
        <v>1796859</v>
      </c>
      <c r="K86" s="29">
        <v>142332</v>
      </c>
      <c r="L86" s="21">
        <v>3973.75</v>
      </c>
      <c r="M86" s="18">
        <v>861186</v>
      </c>
      <c r="N86" s="35">
        <f t="shared" si="3"/>
        <v>16576.100000000002</v>
      </c>
    </row>
    <row r="87" spans="1:14" x14ac:dyDescent="0.25">
      <c r="A87" s="18" t="s">
        <v>31</v>
      </c>
      <c r="B87" s="19" t="s">
        <v>30</v>
      </c>
      <c r="C87" s="20" t="s">
        <v>29</v>
      </c>
      <c r="D87" s="21">
        <v>0.11</v>
      </c>
      <c r="E87" s="21">
        <v>99.4</v>
      </c>
      <c r="F87" s="46">
        <f t="shared" si="5"/>
        <v>1.3886862406205212</v>
      </c>
      <c r="G87" s="9">
        <v>59.8</v>
      </c>
      <c r="H87" s="27">
        <f>J87/K87</f>
        <v>12.624420369277464</v>
      </c>
      <c r="I87" s="28">
        <f t="shared" si="7"/>
        <v>0.27034904575150304</v>
      </c>
      <c r="J87" s="29">
        <v>1796859</v>
      </c>
      <c r="K87" s="29">
        <v>142332</v>
      </c>
      <c r="L87" s="21">
        <v>3973.75</v>
      </c>
      <c r="M87" s="18">
        <v>861186</v>
      </c>
      <c r="N87" s="35">
        <f t="shared" si="3"/>
        <v>16635.900000000001</v>
      </c>
    </row>
    <row r="88" spans="1:14" x14ac:dyDescent="0.25">
      <c r="A88" s="1" t="s">
        <v>90</v>
      </c>
      <c r="B88" s="5" t="s">
        <v>91</v>
      </c>
      <c r="C88" s="8" t="s">
        <v>25</v>
      </c>
      <c r="D88" s="4">
        <v>0.1</v>
      </c>
      <c r="E88" s="4">
        <v>92.7</v>
      </c>
      <c r="F88" s="44">
        <f t="shared" si="5"/>
        <v>1.3998171846435101</v>
      </c>
      <c r="G88" s="12">
        <v>156.30000000000001</v>
      </c>
      <c r="H88" s="30">
        <f>J88/K88</f>
        <v>13.998171846435101</v>
      </c>
      <c r="I88" s="31">
        <f t="shared" si="7"/>
        <v>0.24381755256627921</v>
      </c>
      <c r="J88" s="32">
        <v>153140</v>
      </c>
      <c r="K88" s="32">
        <v>10940</v>
      </c>
      <c r="L88" s="4">
        <v>3848.5</v>
      </c>
      <c r="M88" s="1">
        <v>3254271</v>
      </c>
      <c r="N88" s="35">
        <f t="shared" si="3"/>
        <v>16792.2</v>
      </c>
    </row>
    <row r="89" spans="1:14" x14ac:dyDescent="0.25">
      <c r="A89" s="1" t="s">
        <v>18</v>
      </c>
      <c r="B89" s="5" t="s">
        <v>17</v>
      </c>
      <c r="C89" s="8" t="s">
        <v>4</v>
      </c>
      <c r="D89" s="4">
        <v>0.14000000000000001</v>
      </c>
      <c r="E89" s="4">
        <v>39.700000000000003</v>
      </c>
      <c r="F89" s="44">
        <f t="shared" si="5"/>
        <v>1.4000000000000001</v>
      </c>
      <c r="G89" s="12">
        <v>40</v>
      </c>
      <c r="H89" s="30">
        <v>10</v>
      </c>
      <c r="I89" s="31" t="e">
        <f t="shared" si="7"/>
        <v>#DIV/0!</v>
      </c>
      <c r="J89" s="26"/>
      <c r="K89" s="26"/>
      <c r="L89" s="4">
        <v>159.25</v>
      </c>
      <c r="M89" s="1">
        <v>46153</v>
      </c>
      <c r="N89" s="35">
        <f t="shared" si="3"/>
        <v>16832.2</v>
      </c>
    </row>
    <row r="90" spans="1:14" x14ac:dyDescent="0.25">
      <c r="A90" s="1" t="s">
        <v>24</v>
      </c>
      <c r="B90" s="5" t="s">
        <v>23</v>
      </c>
      <c r="C90" s="8" t="s">
        <v>8</v>
      </c>
      <c r="D90" s="4">
        <v>0.11</v>
      </c>
      <c r="E90" s="4">
        <v>97.8</v>
      </c>
      <c r="F90" s="44">
        <f t="shared" si="5"/>
        <v>1.4073106716062573</v>
      </c>
      <c r="G90" s="12">
        <v>163</v>
      </c>
      <c r="H90" s="30">
        <f>J90/K90</f>
        <v>12.793733378238702</v>
      </c>
      <c r="I90" s="31">
        <f t="shared" si="7"/>
        <v>0.2667712308125233</v>
      </c>
      <c r="J90" s="32">
        <v>1101630</v>
      </c>
      <c r="K90" s="32">
        <v>86107</v>
      </c>
      <c r="L90" s="4">
        <v>4784.5</v>
      </c>
      <c r="M90" s="1">
        <v>3538306</v>
      </c>
      <c r="N90" s="35">
        <f t="shared" si="3"/>
        <v>16995.2</v>
      </c>
    </row>
    <row r="91" spans="1:14" x14ac:dyDescent="0.25">
      <c r="A91" s="1" t="s">
        <v>73</v>
      </c>
      <c r="B91" s="5" t="s">
        <v>72</v>
      </c>
      <c r="C91" s="8" t="s">
        <v>8</v>
      </c>
      <c r="D91" s="4">
        <v>0.12</v>
      </c>
      <c r="E91" s="4">
        <v>99.1</v>
      </c>
      <c r="F91" s="44">
        <f t="shared" si="5"/>
        <v>1.4305560928433267</v>
      </c>
      <c r="G91" s="12">
        <v>169.1</v>
      </c>
      <c r="H91" s="30">
        <f>J91/K91</f>
        <v>11.921300773694391</v>
      </c>
      <c r="I91" s="31">
        <f t="shared" si="7"/>
        <v>0.28629426140569703</v>
      </c>
      <c r="J91" s="32">
        <v>690291</v>
      </c>
      <c r="K91" s="32">
        <v>57904</v>
      </c>
      <c r="L91" s="4">
        <v>4269</v>
      </c>
      <c r="M91" s="1">
        <v>5510072</v>
      </c>
      <c r="N91" s="35">
        <f t="shared" si="3"/>
        <v>17164.3</v>
      </c>
    </row>
    <row r="92" spans="1:14" x14ac:dyDescent="0.25">
      <c r="A92" s="1" t="s">
        <v>71</v>
      </c>
      <c r="B92" s="5" t="s">
        <v>70</v>
      </c>
      <c r="C92" s="8" t="s">
        <v>4</v>
      </c>
      <c r="D92" s="4">
        <v>0.11</v>
      </c>
      <c r="E92" s="4">
        <v>97.2</v>
      </c>
      <c r="F92" s="44">
        <f t="shared" si="5"/>
        <v>1.5079992994995577</v>
      </c>
      <c r="G92" s="12">
        <v>240.3</v>
      </c>
      <c r="H92" s="30">
        <f>J92/K92</f>
        <v>13.709084540905071</v>
      </c>
      <c r="I92" s="31">
        <f t="shared" si="7"/>
        <v>0.24895900158878695</v>
      </c>
      <c r="J92" s="32">
        <v>2309309</v>
      </c>
      <c r="K92" s="32">
        <v>168451</v>
      </c>
      <c r="L92" s="4">
        <v>2511.25</v>
      </c>
      <c r="M92" s="1">
        <v>3374997</v>
      </c>
      <c r="N92" s="35">
        <f t="shared" si="3"/>
        <v>17404.599999999999</v>
      </c>
    </row>
    <row r="93" spans="1:14" x14ac:dyDescent="0.25">
      <c r="A93" s="1" t="s">
        <v>24</v>
      </c>
      <c r="B93" s="5" t="s">
        <v>23</v>
      </c>
      <c r="C93" s="8" t="s">
        <v>4</v>
      </c>
      <c r="D93" s="4">
        <v>0.13</v>
      </c>
      <c r="E93" s="4">
        <v>94.5</v>
      </c>
      <c r="F93" s="44">
        <f t="shared" si="5"/>
        <v>1.6507151580459769</v>
      </c>
      <c r="G93" s="12">
        <v>163</v>
      </c>
      <c r="H93" s="30">
        <f>J93/K93</f>
        <v>12.697808908045976</v>
      </c>
      <c r="I93" s="31">
        <f t="shared" si="7"/>
        <v>0.26878653039402334</v>
      </c>
      <c r="J93" s="32">
        <v>707014</v>
      </c>
      <c r="K93" s="32">
        <v>55680</v>
      </c>
      <c r="L93" s="4">
        <v>2379</v>
      </c>
      <c r="M93" s="1">
        <v>1966834</v>
      </c>
      <c r="N93" s="35">
        <f t="shared" si="3"/>
        <v>17567.599999999999</v>
      </c>
    </row>
    <row r="94" spans="1:14" x14ac:dyDescent="0.25">
      <c r="A94" s="1" t="s">
        <v>18</v>
      </c>
      <c r="B94" s="5" t="s">
        <v>17</v>
      </c>
      <c r="C94" s="8" t="s">
        <v>8</v>
      </c>
      <c r="D94" s="4">
        <v>0.17</v>
      </c>
      <c r="E94" s="4"/>
      <c r="F94" s="44">
        <f t="shared" si="5"/>
        <v>1.7000000000000002</v>
      </c>
      <c r="G94" s="12">
        <v>30</v>
      </c>
      <c r="H94" s="30">
        <v>10</v>
      </c>
      <c r="I94" s="31" t="e">
        <f t="shared" si="7"/>
        <v>#DIV/0!</v>
      </c>
      <c r="J94" s="26"/>
      <c r="K94" s="26"/>
      <c r="L94" s="4">
        <v>175</v>
      </c>
      <c r="M94" s="1">
        <v>44825</v>
      </c>
      <c r="N94" s="35">
        <f t="shared" si="3"/>
        <v>17597.599999999999</v>
      </c>
    </row>
    <row r="95" spans="1:14" x14ac:dyDescent="0.25">
      <c r="A95" s="1" t="s">
        <v>66</v>
      </c>
      <c r="B95" s="5" t="s">
        <v>65</v>
      </c>
      <c r="C95" s="8" t="s">
        <v>1</v>
      </c>
      <c r="D95" s="4">
        <v>0.11</v>
      </c>
      <c r="E95" s="4">
        <v>97.2</v>
      </c>
      <c r="F95" s="44">
        <f t="shared" si="5"/>
        <v>1.7171741906194138</v>
      </c>
      <c r="G95" s="12">
        <v>156.30000000000001</v>
      </c>
      <c r="H95" s="30">
        <f t="shared" si="1"/>
        <v>15.610674460176488</v>
      </c>
      <c r="I95" s="31">
        <f t="shared" si="7"/>
        <v>0.21863244978342941</v>
      </c>
      <c r="J95" s="32">
        <v>550167</v>
      </c>
      <c r="K95" s="32">
        <v>35243</v>
      </c>
      <c r="L95" s="4">
        <v>1554.85</v>
      </c>
      <c r="M95" s="1">
        <v>1213138</v>
      </c>
      <c r="N95" s="35">
        <f t="shared" si="3"/>
        <v>17753.899999999998</v>
      </c>
    </row>
    <row r="96" spans="1:14" x14ac:dyDescent="0.25">
      <c r="A96" s="1" t="s">
        <v>18</v>
      </c>
      <c r="B96" s="5" t="s">
        <v>17</v>
      </c>
      <c r="C96" s="8" t="s">
        <v>1</v>
      </c>
      <c r="D96" s="4">
        <v>0.18</v>
      </c>
      <c r="E96" s="4"/>
      <c r="F96" s="44">
        <f t="shared" si="5"/>
        <v>1.7999999999999998</v>
      </c>
      <c r="G96" s="12">
        <v>30</v>
      </c>
      <c r="H96" s="30">
        <v>10</v>
      </c>
      <c r="I96" s="31" t="e">
        <f t="shared" si="7"/>
        <v>#DIV/0!</v>
      </c>
      <c r="J96" s="26"/>
      <c r="K96" s="26"/>
      <c r="L96" s="4">
        <v>137.75</v>
      </c>
      <c r="M96" s="1">
        <v>33798</v>
      </c>
      <c r="N96" s="35">
        <f t="shared" si="3"/>
        <v>17783.899999999998</v>
      </c>
    </row>
    <row r="97" spans="1:14" x14ac:dyDescent="0.25">
      <c r="A97" s="1" t="s">
        <v>99</v>
      </c>
      <c r="B97" s="5" t="s">
        <v>98</v>
      </c>
      <c r="C97" s="8" t="s">
        <v>8</v>
      </c>
      <c r="D97" s="4">
        <v>0.1</v>
      </c>
      <c r="E97" s="4">
        <v>98.8</v>
      </c>
      <c r="F97" s="44">
        <f t="shared" si="5"/>
        <v>1.8950773606595182</v>
      </c>
      <c r="G97" s="12">
        <v>81.599999999999994</v>
      </c>
      <c r="H97" s="30">
        <f t="shared" si="1"/>
        <v>18.950773606595181</v>
      </c>
      <c r="I97" s="31">
        <f t="shared" si="7"/>
        <v>0.1800981886466218</v>
      </c>
      <c r="J97" s="32">
        <v>22107006</v>
      </c>
      <c r="K97" s="32">
        <v>1166549</v>
      </c>
      <c r="L97" s="4">
        <v>3579.5</v>
      </c>
      <c r="M97" s="1">
        <v>2305698</v>
      </c>
      <c r="N97" s="35">
        <f t="shared" si="3"/>
        <v>17865.499999999996</v>
      </c>
    </row>
    <row r="98" spans="1:14" x14ac:dyDescent="0.25">
      <c r="A98" s="36" t="s">
        <v>68</v>
      </c>
      <c r="B98" s="37" t="s">
        <v>67</v>
      </c>
      <c r="C98" s="38" t="s">
        <v>7</v>
      </c>
      <c r="D98" s="39">
        <v>0.17</v>
      </c>
      <c r="E98" s="39">
        <v>96.4</v>
      </c>
      <c r="F98" s="45">
        <f t="shared" si="5"/>
        <v>1.9290530186434616</v>
      </c>
      <c r="G98" s="40">
        <v>50</v>
      </c>
      <c r="H98" s="41">
        <f t="shared" si="1"/>
        <v>11.347370697902715</v>
      </c>
      <c r="I98" s="42">
        <f t="shared" si="7"/>
        <v>0.30077452220987277</v>
      </c>
      <c r="J98" s="43">
        <v>1363988</v>
      </c>
      <c r="K98" s="43">
        <v>120203</v>
      </c>
      <c r="L98" s="39">
        <v>5305.54</v>
      </c>
      <c r="M98" s="36">
        <v>1115716</v>
      </c>
      <c r="N98" s="35">
        <f t="shared" si="3"/>
        <v>17915.499999999996</v>
      </c>
    </row>
    <row r="99" spans="1:14" x14ac:dyDescent="0.25">
      <c r="A99" s="1" t="s">
        <v>99</v>
      </c>
      <c r="B99" s="5" t="s">
        <v>98</v>
      </c>
      <c r="C99" s="8" t="s">
        <v>97</v>
      </c>
      <c r="D99" s="4">
        <v>0.11</v>
      </c>
      <c r="E99" s="4">
        <v>99.2</v>
      </c>
      <c r="F99" s="44">
        <f t="shared" si="5"/>
        <v>2.08458509672547</v>
      </c>
      <c r="G99" s="13">
        <v>84.9</v>
      </c>
      <c r="H99" s="30">
        <f>J99/K99</f>
        <v>18.950773606595181</v>
      </c>
      <c r="I99" s="31">
        <f t="shared" si="7"/>
        <v>0.1800981886466218</v>
      </c>
      <c r="J99" s="32">
        <v>22107006</v>
      </c>
      <c r="K99" s="32">
        <v>1166549</v>
      </c>
      <c r="L99" s="4">
        <v>4907.25</v>
      </c>
      <c r="M99" s="1">
        <v>5251151</v>
      </c>
      <c r="N99" s="35">
        <f t="shared" si="3"/>
        <v>18000.399999999998</v>
      </c>
    </row>
    <row r="100" spans="1:14" x14ac:dyDescent="0.25">
      <c r="A100" s="1" t="s">
        <v>99</v>
      </c>
      <c r="B100" s="5" t="s">
        <v>98</v>
      </c>
      <c r="C100" s="8" t="s">
        <v>102</v>
      </c>
      <c r="D100" s="4">
        <v>0.12</v>
      </c>
      <c r="E100" s="4">
        <v>97.4</v>
      </c>
      <c r="F100" s="44">
        <f t="shared" ref="F100:F108" si="8">D100*H100</f>
        <v>2.2740928327914216</v>
      </c>
      <c r="G100" s="13">
        <v>84.9</v>
      </c>
      <c r="H100" s="30">
        <f>J100/K100</f>
        <v>18.950773606595181</v>
      </c>
      <c r="I100" s="31">
        <f t="shared" si="7"/>
        <v>0.1800981886466218</v>
      </c>
      <c r="J100" s="32">
        <v>22107006</v>
      </c>
      <c r="K100" s="32">
        <v>1166549</v>
      </c>
      <c r="L100" s="4">
        <v>2379.5</v>
      </c>
      <c r="M100" s="1">
        <v>2288145</v>
      </c>
      <c r="N100" s="35">
        <f t="shared" si="3"/>
        <v>18085.3</v>
      </c>
    </row>
    <row r="101" spans="1:14" x14ac:dyDescent="0.25">
      <c r="A101" s="1" t="s">
        <v>99</v>
      </c>
      <c r="B101" s="5" t="s">
        <v>98</v>
      </c>
      <c r="C101" s="8" t="s">
        <v>100</v>
      </c>
      <c r="D101" s="4">
        <v>0.12</v>
      </c>
      <c r="E101" s="4">
        <v>99</v>
      </c>
      <c r="F101" s="44">
        <f t="shared" si="8"/>
        <v>2.2740928327914216</v>
      </c>
      <c r="G101" s="13">
        <v>84.9</v>
      </c>
      <c r="H101" s="30">
        <f t="shared" si="1"/>
        <v>18.950773606595181</v>
      </c>
      <c r="I101" s="31">
        <f t="shared" si="7"/>
        <v>0.1800981886466218</v>
      </c>
      <c r="J101" s="32">
        <v>22107006</v>
      </c>
      <c r="K101" s="32">
        <v>1166549</v>
      </c>
      <c r="L101" s="4">
        <v>4995.25</v>
      </c>
      <c r="M101" s="1">
        <v>5373921</v>
      </c>
      <c r="N101" s="35">
        <f t="shared" si="3"/>
        <v>18170.2</v>
      </c>
    </row>
    <row r="102" spans="1:14" x14ac:dyDescent="0.25">
      <c r="A102" s="1" t="s">
        <v>95</v>
      </c>
      <c r="B102" s="5" t="s">
        <v>94</v>
      </c>
      <c r="C102" s="8" t="s">
        <v>4</v>
      </c>
      <c r="D102" s="4">
        <v>0.06</v>
      </c>
      <c r="E102" s="4">
        <v>92.2</v>
      </c>
      <c r="F102" s="44">
        <f t="shared" si="8"/>
        <v>2.3122301268760341</v>
      </c>
      <c r="G102" s="12">
        <v>333</v>
      </c>
      <c r="H102" s="30">
        <f>J102/K102</f>
        <v>38.537168781267241</v>
      </c>
      <c r="I102" s="31">
        <f t="shared" si="7"/>
        <v>8.8563849082215026E-2</v>
      </c>
      <c r="J102" s="32">
        <v>16207500</v>
      </c>
      <c r="K102" s="32">
        <v>420568</v>
      </c>
      <c r="L102" s="4">
        <v>5498</v>
      </c>
      <c r="M102" s="1">
        <v>10042785</v>
      </c>
      <c r="N102" s="35">
        <f t="shared" si="3"/>
        <v>18503.2</v>
      </c>
    </row>
    <row r="103" spans="1:14" x14ac:dyDescent="0.25">
      <c r="A103" s="1" t="s">
        <v>99</v>
      </c>
      <c r="B103" s="5" t="s">
        <v>98</v>
      </c>
      <c r="C103" s="8" t="s">
        <v>101</v>
      </c>
      <c r="D103" s="4">
        <v>0.14000000000000001</v>
      </c>
      <c r="E103" s="4">
        <v>99.2</v>
      </c>
      <c r="F103" s="44">
        <f t="shared" si="8"/>
        <v>2.6531083049233257</v>
      </c>
      <c r="G103" s="13">
        <v>84.9</v>
      </c>
      <c r="H103" s="30">
        <f t="shared" si="1"/>
        <v>18.950773606595181</v>
      </c>
      <c r="I103" s="31">
        <f t="shared" si="7"/>
        <v>0.1800981886466218</v>
      </c>
      <c r="J103" s="32">
        <v>22107006</v>
      </c>
      <c r="K103" s="32">
        <v>1166549</v>
      </c>
      <c r="L103" s="4">
        <v>2453</v>
      </c>
      <c r="M103" s="1">
        <v>2125237</v>
      </c>
      <c r="N103" s="35">
        <f t="shared" si="3"/>
        <v>18588.100000000002</v>
      </c>
    </row>
    <row r="104" spans="1:14" x14ac:dyDescent="0.25">
      <c r="A104" s="1" t="s">
        <v>66</v>
      </c>
      <c r="B104" s="5" t="s">
        <v>65</v>
      </c>
      <c r="C104" s="8" t="s">
        <v>8</v>
      </c>
      <c r="D104" s="4">
        <v>0.13</v>
      </c>
      <c r="E104" s="4">
        <v>99.2</v>
      </c>
      <c r="F104" s="44">
        <f t="shared" si="8"/>
        <v>2.6765420560747666</v>
      </c>
      <c r="G104" s="12">
        <v>156.19999999999999</v>
      </c>
      <c r="H104" s="30">
        <f>J104/K104</f>
        <v>20.588785046728972</v>
      </c>
      <c r="I104" s="31">
        <f t="shared" si="7"/>
        <v>0.16576985928279619</v>
      </c>
      <c r="J104" s="32">
        <v>348074</v>
      </c>
      <c r="K104" s="32">
        <v>16906</v>
      </c>
      <c r="L104" s="4">
        <v>1705.35</v>
      </c>
      <c r="M104" s="1">
        <v>1321601</v>
      </c>
      <c r="N104" s="35">
        <f t="shared" si="3"/>
        <v>18744.300000000003</v>
      </c>
    </row>
    <row r="105" spans="1:14" x14ac:dyDescent="0.25">
      <c r="A105" s="1" t="s">
        <v>90</v>
      </c>
      <c r="B105" s="5" t="s">
        <v>89</v>
      </c>
      <c r="C105" s="8" t="s">
        <v>26</v>
      </c>
      <c r="D105" s="4">
        <v>0.21</v>
      </c>
      <c r="E105" s="4"/>
      <c r="F105" s="44">
        <f t="shared" si="8"/>
        <v>2.9068372492836674</v>
      </c>
      <c r="G105" s="12">
        <v>156.30000000000001</v>
      </c>
      <c r="H105" s="30">
        <f>J105/K105</f>
        <v>13.842082139446036</v>
      </c>
      <c r="I105" s="31">
        <f t="shared" si="7"/>
        <v>0.24656695182250876</v>
      </c>
      <c r="J105" s="32">
        <v>724633</v>
      </c>
      <c r="K105" s="32">
        <v>52350</v>
      </c>
      <c r="L105" s="4">
        <v>2550</v>
      </c>
      <c r="M105" s="1">
        <v>1556849</v>
      </c>
      <c r="N105" s="35">
        <f t="shared" si="3"/>
        <v>18900.600000000002</v>
      </c>
    </row>
    <row r="106" spans="1:14" x14ac:dyDescent="0.25">
      <c r="A106" s="36" t="s">
        <v>68</v>
      </c>
      <c r="B106" s="37" t="s">
        <v>67</v>
      </c>
      <c r="C106" s="38" t="s">
        <v>4</v>
      </c>
      <c r="D106" s="39">
        <v>0.27</v>
      </c>
      <c r="E106" s="39">
        <v>96.6</v>
      </c>
      <c r="F106" s="45">
        <f t="shared" si="8"/>
        <v>3.0637900884337332</v>
      </c>
      <c r="G106" s="40">
        <v>81.599999999999994</v>
      </c>
      <c r="H106" s="41">
        <f>J106/K106</f>
        <v>11.347370697902715</v>
      </c>
      <c r="I106" s="42">
        <f t="shared" si="7"/>
        <v>0.30077452220987277</v>
      </c>
      <c r="J106" s="43">
        <v>1363988</v>
      </c>
      <c r="K106" s="43">
        <v>120203</v>
      </c>
      <c r="L106" s="39">
        <v>3909.54</v>
      </c>
      <c r="M106" s="36">
        <v>1435519</v>
      </c>
      <c r="N106" s="35">
        <f>G106+N105</f>
        <v>18982.2</v>
      </c>
    </row>
    <row r="107" spans="1:14" x14ac:dyDescent="0.25">
      <c r="A107" s="1" t="s">
        <v>52</v>
      </c>
      <c r="B107" s="5" t="s">
        <v>51</v>
      </c>
      <c r="C107" s="8" t="s">
        <v>8</v>
      </c>
      <c r="D107" s="4">
        <v>0.28000000000000003</v>
      </c>
      <c r="E107" s="4">
        <v>99.3</v>
      </c>
      <c r="F107" s="44">
        <f t="shared" si="8"/>
        <v>4.804420775149616</v>
      </c>
      <c r="G107" s="12">
        <v>51.2</v>
      </c>
      <c r="H107" s="30">
        <f>J107/K107</f>
        <v>17.158645625534341</v>
      </c>
      <c r="I107" s="31">
        <f t="shared" si="7"/>
        <v>0.19890847299282197</v>
      </c>
      <c r="J107" s="32">
        <v>963355</v>
      </c>
      <c r="K107" s="32">
        <v>56144</v>
      </c>
      <c r="L107" s="4">
        <v>5612.25</v>
      </c>
      <c r="M107" s="1">
        <v>1908932</v>
      </c>
      <c r="N107" s="35">
        <f>G107+N106</f>
        <v>19033.400000000001</v>
      </c>
    </row>
    <row r="108" spans="1:14" x14ac:dyDescent="0.25">
      <c r="A108" s="1" t="s">
        <v>52</v>
      </c>
      <c r="B108" s="5" t="s">
        <v>51</v>
      </c>
      <c r="C108" s="8" t="s">
        <v>1</v>
      </c>
      <c r="D108" s="4">
        <v>0.28999999999999998</v>
      </c>
      <c r="E108" s="4">
        <v>97.5</v>
      </c>
      <c r="F108" s="44">
        <f t="shared" si="8"/>
        <v>4.8838060321715817</v>
      </c>
      <c r="G108" s="12">
        <v>51.2</v>
      </c>
      <c r="H108" s="30">
        <f t="shared" si="1"/>
        <v>16.840710455764075</v>
      </c>
      <c r="I108" s="31">
        <f t="shared" si="7"/>
        <v>0.20266365893321511</v>
      </c>
      <c r="J108" s="32">
        <v>1256317</v>
      </c>
      <c r="K108" s="32">
        <v>74600</v>
      </c>
      <c r="L108" s="4">
        <v>6290.5</v>
      </c>
      <c r="M108" s="1">
        <v>2050171</v>
      </c>
      <c r="N108" s="35">
        <f>G108+N107</f>
        <v>19084.600000000002</v>
      </c>
    </row>
    <row r="109" spans="1:14" x14ac:dyDescent="0.25">
      <c r="A109" s="1"/>
      <c r="B109" s="5"/>
      <c r="C109" s="8"/>
      <c r="D109" s="1"/>
      <c r="E109" s="1"/>
      <c r="F109" s="3"/>
      <c r="G109" s="12"/>
      <c r="H109" s="12"/>
      <c r="I109" s="31"/>
      <c r="J109" s="32"/>
      <c r="K109" s="32"/>
      <c r="L109" s="1"/>
      <c r="M109" s="1"/>
      <c r="N109" s="34"/>
    </row>
    <row r="110" spans="1:14" x14ac:dyDescent="0.25">
      <c r="A110" s="11" t="s">
        <v>116</v>
      </c>
      <c r="B110" s="5"/>
      <c r="C110" s="8"/>
      <c r="D110" s="11"/>
      <c r="E110" s="10" t="s">
        <v>0</v>
      </c>
      <c r="F110" s="14"/>
      <c r="G110" s="14">
        <f>SUM(G2:G109)</f>
        <v>19446.499999999996</v>
      </c>
      <c r="H110" s="12"/>
      <c r="I110" s="31"/>
      <c r="J110" s="26"/>
      <c r="K110" s="26"/>
      <c r="L110" s="1"/>
      <c r="M110" s="1"/>
      <c r="N110" s="34"/>
    </row>
  </sheetData>
  <phoneticPr fontId="0" type="noConversion"/>
  <pageMargins left="0.75" right="0.75" top="1" bottom="1" header="0.5" footer="0.5"/>
  <pageSetup scale="63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Plants</vt:lpstr>
      <vt:lpstr>Chart3</vt:lpstr>
      <vt:lpstr>Chart1</vt:lpstr>
      <vt:lpstr>Plants!Print_Titles</vt:lpstr>
    </vt:vector>
  </TitlesOfParts>
  <Company>EEA,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McGervey</dc:creator>
  <cp:lastModifiedBy>Jan Havlíček</cp:lastModifiedBy>
  <cp:lastPrinted>2001-03-02T01:35:53Z</cp:lastPrinted>
  <dcterms:created xsi:type="dcterms:W3CDTF">2001-02-27T20:10:45Z</dcterms:created>
  <dcterms:modified xsi:type="dcterms:W3CDTF">2023-09-18T07:46:49Z</dcterms:modified>
</cp:coreProperties>
</file>