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A16A2B-A774-4098-8066-2E6BFBABDB5F}" xr6:coauthVersionLast="47" xr6:coauthVersionMax="47" xr10:uidLastSave="{00000000-0000-0000-0000-000000000000}"/>
  <bookViews>
    <workbookView xWindow="-120" yWindow="-120" windowWidth="23280" windowHeight="12480"/>
  </bookViews>
  <sheets>
    <sheet name="Final Claim Summary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E10" i="4"/>
  <c r="C11" i="4"/>
  <c r="E11" i="4"/>
  <c r="C12" i="4"/>
  <c r="E12" i="4"/>
  <c r="C13" i="4"/>
  <c r="E13" i="4"/>
  <c r="C18" i="4"/>
  <c r="E18" i="4"/>
  <c r="C19" i="4"/>
  <c r="E19" i="4"/>
  <c r="C21" i="4"/>
  <c r="E21" i="4"/>
  <c r="C22" i="4"/>
  <c r="E22" i="4"/>
  <c r="C24" i="4"/>
  <c r="E24" i="4"/>
  <c r="C28" i="4"/>
  <c r="E28" i="4"/>
  <c r="C29" i="4"/>
  <c r="E29" i="4"/>
  <c r="C30" i="4"/>
  <c r="E30" i="4"/>
  <c r="C31" i="4"/>
  <c r="E31" i="4"/>
  <c r="C32" i="4"/>
  <c r="E32" i="4"/>
</calcChain>
</file>

<file path=xl/sharedStrings.xml><?xml version="1.0" encoding="utf-8"?>
<sst xmlns="http://schemas.openxmlformats.org/spreadsheetml/2006/main" count="32" uniqueCount="29">
  <si>
    <t xml:space="preserve">Privileged and Confidential </t>
  </si>
  <si>
    <t>PG&amp;E /Enron</t>
  </si>
  <si>
    <t xml:space="preserve">Settlement Proposal Summary </t>
  </si>
  <si>
    <t>(Thousands of Dollars)</t>
  </si>
  <si>
    <t xml:space="preserve">Claim Description </t>
  </si>
  <si>
    <t xml:space="preserve">Amounts </t>
  </si>
  <si>
    <t>Amounts</t>
  </si>
  <si>
    <t>EES/EEMC - Cumulative Unpaid Credit Balances</t>
  </si>
  <si>
    <t>Net Trading Contracts</t>
  </si>
  <si>
    <t>Net CALISO and CALPX</t>
  </si>
  <si>
    <t xml:space="preserve">  Total Proof of Claim </t>
  </si>
  <si>
    <t>10% FERC</t>
  </si>
  <si>
    <t>20% FERC</t>
  </si>
  <si>
    <t>Adjustments</t>
  </si>
  <si>
    <t>Refund</t>
  </si>
  <si>
    <t>FERC Refund</t>
  </si>
  <si>
    <t xml:space="preserve">100% of Underscheduling Claim </t>
  </si>
  <si>
    <t>EPMI MPA - PG&amp;E's - $125MM and ENE's - $86.113MM</t>
  </si>
  <si>
    <t>Receivables Allocated to Others</t>
  </si>
  <si>
    <t xml:space="preserve">   Total Adjustments </t>
  </si>
  <si>
    <t xml:space="preserve">Proposed Claim </t>
  </si>
  <si>
    <t>P&amp;L Calculation</t>
  </si>
  <si>
    <t>Proposed Claim</t>
  </si>
  <si>
    <t>Less:  Net Claim Booked as of 10/31/01</t>
  </si>
  <si>
    <t>Less:  New Required Reserves</t>
  </si>
  <si>
    <t>Add:  Receivables Allocated to Others</t>
  </si>
  <si>
    <t xml:space="preserve"> Total P&amp;L Impact</t>
  </si>
  <si>
    <t>Note:</t>
  </si>
  <si>
    <t>Proposal includes a financial swap to eliminate positives or negative CTC as of April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</si>
</sst>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14" fontId="1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9" fontId="2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7" fontId="4" fillId="0" borderId="0" xfId="0" applyNumberFormat="1" applyFont="1" applyBorder="1"/>
    <xf numFmtId="0" fontId="4" fillId="0" borderId="0" xfId="0" applyFont="1" applyFill="1" applyBorder="1"/>
    <xf numFmtId="37" fontId="4" fillId="0" borderId="1" xfId="0" applyNumberFormat="1" applyFont="1" applyBorder="1"/>
    <xf numFmtId="37" fontId="0" fillId="0" borderId="0" xfId="0" applyNumberFormat="1" applyBorder="1"/>
    <xf numFmtId="0" fontId="2" fillId="0" borderId="0" xfId="0" applyFont="1" applyFill="1" applyBorder="1"/>
    <xf numFmtId="37" fontId="2" fillId="0" borderId="0" xfId="0" applyNumberFormat="1" applyFont="1" applyBorder="1"/>
    <xf numFmtId="0" fontId="3" fillId="0" borderId="0" xfId="0" applyFont="1" applyFill="1" applyBorder="1"/>
    <xf numFmtId="37" fontId="0" fillId="0" borderId="0" xfId="0" applyNumberFormat="1"/>
    <xf numFmtId="37" fontId="2" fillId="0" borderId="2" xfId="0" applyNumberFormat="1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37" fontId="2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-%20PG&amp;E%20Analysis%20of%20Receivable%20Am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Dispute Summary"/>
      <sheetName val="Dispute Summary "/>
      <sheetName val="Executive Claim Summary - 10 %"/>
      <sheetName val="Executive Claim Summary - 20 %"/>
      <sheetName val="Executive Claim Summary - 25%"/>
      <sheetName val="Executive Claim Summary - 30%"/>
      <sheetName val="One Cent Surcharge"/>
      <sheetName val="Financial Swap"/>
      <sheetName val="Chart"/>
      <sheetName val="Portland - Executive Claim Suma"/>
      <sheetName val="Executive Summary"/>
      <sheetName val="Legal Entity Summary"/>
      <sheetName val="Detail by Transaction Type"/>
    </sheetNames>
    <sheetDataSet>
      <sheetData sheetId="0" refreshError="1"/>
      <sheetData sheetId="1" refreshError="1"/>
      <sheetData sheetId="2">
        <row r="12">
          <cell r="B12">
            <v>403949</v>
          </cell>
          <cell r="D12">
            <v>-40394.9</v>
          </cell>
        </row>
        <row r="17">
          <cell r="B17">
            <v>42762</v>
          </cell>
          <cell r="D17">
            <v>-4222.6000000000004</v>
          </cell>
          <cell r="F17">
            <v>-10983.728999999999</v>
          </cell>
        </row>
        <row r="18">
          <cell r="B18">
            <v>33838</v>
          </cell>
          <cell r="F18">
            <v>-33838</v>
          </cell>
        </row>
        <row r="21">
          <cell r="B21">
            <v>25432</v>
          </cell>
        </row>
        <row r="22">
          <cell r="B22">
            <v>-82631</v>
          </cell>
        </row>
        <row r="24">
          <cell r="B24">
            <v>24138</v>
          </cell>
        </row>
        <row r="25">
          <cell r="B25">
            <v>74190</v>
          </cell>
        </row>
        <row r="27">
          <cell r="N27">
            <v>199471</v>
          </cell>
          <cell r="P27">
            <v>65510.775000000001</v>
          </cell>
        </row>
      </sheetData>
      <sheetData sheetId="3">
        <row r="12">
          <cell r="B12">
            <v>403949</v>
          </cell>
          <cell r="D12">
            <v>-80789.8</v>
          </cell>
        </row>
        <row r="17">
          <cell r="B17">
            <v>42762</v>
          </cell>
          <cell r="D17">
            <v>-8445.2000000000007</v>
          </cell>
          <cell r="F17">
            <v>-9780.2880000000005</v>
          </cell>
        </row>
        <row r="18">
          <cell r="B18">
            <v>33838</v>
          </cell>
          <cell r="F18">
            <v>-33838</v>
          </cell>
        </row>
        <row r="21">
          <cell r="B21">
            <v>25432</v>
          </cell>
        </row>
        <row r="22">
          <cell r="B22">
            <v>-82631</v>
          </cell>
        </row>
        <row r="24">
          <cell r="B24">
            <v>24138</v>
          </cell>
        </row>
        <row r="25">
          <cell r="B25">
            <v>74190</v>
          </cell>
        </row>
        <row r="27">
          <cell r="N27">
            <v>199471</v>
          </cell>
          <cell r="P27">
            <v>58818.150000000009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9" workbookViewId="0">
      <selection activeCell="A44" sqref="A44"/>
    </sheetView>
  </sheetViews>
  <sheetFormatPr defaultRowHeight="12.75" x14ac:dyDescent="0.2"/>
  <cols>
    <col min="1" max="1" width="46.85546875" bestFit="1" customWidth="1"/>
  </cols>
  <sheetData>
    <row r="1" spans="1:9" x14ac:dyDescent="0.2">
      <c r="A1" s="1" t="s">
        <v>0</v>
      </c>
      <c r="B1" s="1"/>
      <c r="C1" s="1"/>
      <c r="D1" s="1"/>
      <c r="E1" s="2"/>
      <c r="F1" s="2"/>
      <c r="G1" s="2"/>
      <c r="H1" s="2"/>
      <c r="I1" s="2"/>
    </row>
    <row r="2" spans="1:9" x14ac:dyDescent="0.2">
      <c r="A2" s="3">
        <v>37201</v>
      </c>
      <c r="B2" s="2"/>
      <c r="C2" s="2"/>
      <c r="D2" s="2"/>
      <c r="E2" s="2"/>
      <c r="F2" s="2"/>
      <c r="G2" s="2"/>
      <c r="H2" s="2"/>
      <c r="I2" s="2"/>
    </row>
    <row r="3" spans="1:9" ht="15.75" x14ac:dyDescent="0.25">
      <c r="A3" s="26" t="s">
        <v>1</v>
      </c>
      <c r="B3" s="26"/>
      <c r="C3" s="26"/>
      <c r="D3" s="26"/>
      <c r="E3" s="26"/>
    </row>
    <row r="4" spans="1:9" x14ac:dyDescent="0.2">
      <c r="A4" s="27" t="s">
        <v>2</v>
      </c>
      <c r="B4" s="27"/>
      <c r="C4" s="27"/>
      <c r="D4" s="27"/>
      <c r="E4" s="27"/>
    </row>
    <row r="5" spans="1:9" x14ac:dyDescent="0.2">
      <c r="A5" s="27" t="s">
        <v>3</v>
      </c>
      <c r="B5" s="27"/>
      <c r="C5" s="27"/>
      <c r="D5" s="27"/>
      <c r="E5" s="27"/>
    </row>
    <row r="6" spans="1:9" x14ac:dyDescent="0.2">
      <c r="A6" s="5"/>
      <c r="B6" s="5"/>
      <c r="C6" s="5"/>
      <c r="D6" s="5"/>
      <c r="E6" s="5"/>
      <c r="F6" s="5"/>
      <c r="G6" s="5"/>
      <c r="H6" s="5"/>
      <c r="I6" s="5"/>
    </row>
    <row r="7" spans="1:9" ht="15.75" x14ac:dyDescent="0.25">
      <c r="A7" s="5"/>
      <c r="B7" s="5"/>
      <c r="C7" s="25"/>
      <c r="D7" s="25"/>
      <c r="E7" s="25"/>
      <c r="F7" s="25"/>
      <c r="G7" s="5"/>
      <c r="H7" s="5"/>
      <c r="I7" s="5"/>
    </row>
    <row r="8" spans="1:9" x14ac:dyDescent="0.2">
      <c r="B8" s="6"/>
      <c r="C8" s="4"/>
      <c r="F8" s="7"/>
      <c r="G8" s="8"/>
      <c r="H8" s="8"/>
      <c r="I8" s="8"/>
    </row>
    <row r="9" spans="1:9" ht="15.75" x14ac:dyDescent="0.25">
      <c r="A9" s="9" t="s">
        <v>4</v>
      </c>
      <c r="B9" s="6"/>
      <c r="C9" s="10" t="s">
        <v>5</v>
      </c>
      <c r="E9" s="11" t="s">
        <v>6</v>
      </c>
      <c r="F9" s="5"/>
      <c r="G9" s="8"/>
      <c r="H9" s="8"/>
      <c r="I9" s="8"/>
    </row>
    <row r="10" spans="1:9" x14ac:dyDescent="0.2">
      <c r="A10" s="6" t="s">
        <v>7</v>
      </c>
      <c r="B10" s="6"/>
      <c r="C10" s="12">
        <f>'[1]Executive Claim Summary - 10 %'!B12</f>
        <v>403949</v>
      </c>
      <c r="D10" s="6"/>
      <c r="E10" s="12">
        <f>'[1]Executive Claim Summary - 20 %'!B12</f>
        <v>403949</v>
      </c>
      <c r="F10" s="6"/>
      <c r="G10" s="8"/>
      <c r="H10" s="8"/>
      <c r="I10" s="8"/>
    </row>
    <row r="11" spans="1:9" x14ac:dyDescent="0.2">
      <c r="A11" s="13" t="s">
        <v>8</v>
      </c>
      <c r="B11" s="6"/>
      <c r="C11" s="12">
        <f>SUM('[1]Executive Claim Summary - 10 %'!B21:B25)</f>
        <v>41129</v>
      </c>
      <c r="D11" s="6"/>
      <c r="E11" s="12">
        <f>SUM('[1]Executive Claim Summary - 20 %'!B21:B25)</f>
        <v>41129</v>
      </c>
      <c r="F11" s="6"/>
      <c r="G11" s="8"/>
      <c r="H11" s="8"/>
      <c r="I11" s="8"/>
    </row>
    <row r="12" spans="1:9" x14ac:dyDescent="0.2">
      <c r="A12" s="13" t="s">
        <v>9</v>
      </c>
      <c r="B12" s="6"/>
      <c r="C12" s="14">
        <f>'[1]Executive Claim Summary - 10 %'!B17+'[1]Executive Claim Summary - 10 %'!B18</f>
        <v>76600</v>
      </c>
      <c r="D12" s="6"/>
      <c r="E12" s="14">
        <f>'[1]Executive Claim Summary - 20 %'!B17+'[1]Executive Claim Summary - 20 %'!B18</f>
        <v>76600</v>
      </c>
      <c r="F12" s="6"/>
      <c r="G12" s="15"/>
      <c r="H12" s="8"/>
      <c r="I12" s="8"/>
    </row>
    <row r="13" spans="1:9" x14ac:dyDescent="0.2">
      <c r="A13" s="16" t="s">
        <v>10</v>
      </c>
      <c r="B13" s="2"/>
      <c r="C13" s="17">
        <f>SUM(C10:C12)</f>
        <v>521678</v>
      </c>
      <c r="D13" s="2"/>
      <c r="E13" s="17">
        <f>SUM(E10:E12)</f>
        <v>521678</v>
      </c>
      <c r="F13" s="6"/>
      <c r="G13" s="8"/>
      <c r="H13" s="8"/>
      <c r="I13" s="8"/>
    </row>
    <row r="14" spans="1:9" x14ac:dyDescent="0.2">
      <c r="A14" s="13"/>
      <c r="B14" s="6"/>
      <c r="C14" s="12"/>
      <c r="D14" s="6"/>
      <c r="E14" s="12"/>
      <c r="F14" s="6"/>
      <c r="G14" s="8"/>
      <c r="H14" s="8"/>
      <c r="I14" s="8"/>
    </row>
    <row r="15" spans="1:9" x14ac:dyDescent="0.2">
      <c r="A15" s="13"/>
      <c r="B15" s="6"/>
      <c r="F15" s="6"/>
      <c r="G15" s="8"/>
      <c r="H15" s="8"/>
      <c r="I15" s="8"/>
    </row>
    <row r="16" spans="1:9" x14ac:dyDescent="0.2">
      <c r="A16" s="13"/>
      <c r="B16" s="6"/>
      <c r="C16" s="7" t="s">
        <v>11</v>
      </c>
      <c r="D16" s="7"/>
      <c r="E16" s="7" t="s">
        <v>12</v>
      </c>
      <c r="F16" s="6"/>
      <c r="G16" s="8"/>
      <c r="H16" s="8"/>
      <c r="I16" s="8"/>
    </row>
    <row r="17" spans="1:9" ht="15.75" x14ac:dyDescent="0.25">
      <c r="A17" s="18" t="s">
        <v>13</v>
      </c>
      <c r="B17" s="6"/>
      <c r="C17" s="10" t="s">
        <v>14</v>
      </c>
      <c r="D17" s="5"/>
      <c r="E17" s="10" t="s">
        <v>14</v>
      </c>
      <c r="F17" s="6"/>
      <c r="G17" s="8"/>
      <c r="H17" s="8"/>
      <c r="I17" s="8"/>
    </row>
    <row r="18" spans="1:9" x14ac:dyDescent="0.2">
      <c r="A18" s="13" t="s">
        <v>15</v>
      </c>
      <c r="B18" s="6"/>
      <c r="C18" s="12">
        <f>'[1]Executive Claim Summary - 10 %'!D12+'[1]Executive Claim Summary - 10 %'!D17</f>
        <v>-44617.5</v>
      </c>
      <c r="D18" s="6"/>
      <c r="E18" s="12">
        <f>'[1]Executive Claim Summary - 20 %'!D12+'[1]Executive Claim Summary - 20 %'!D17</f>
        <v>-89235</v>
      </c>
      <c r="F18" s="6"/>
      <c r="G18" s="8"/>
      <c r="H18" s="8"/>
      <c r="I18" s="8"/>
    </row>
    <row r="19" spans="1:9" x14ac:dyDescent="0.2">
      <c r="A19" s="13" t="s">
        <v>16</v>
      </c>
      <c r="B19" s="6"/>
      <c r="C19" s="12">
        <f>'[1]Executive Claim Summary - 10 %'!F18</f>
        <v>-33838</v>
      </c>
      <c r="D19" s="6"/>
      <c r="E19" s="12">
        <f>'[1]Executive Claim Summary - 20 %'!F18</f>
        <v>-33838</v>
      </c>
      <c r="F19" s="6"/>
      <c r="G19" s="8"/>
      <c r="H19" s="8"/>
      <c r="I19" s="8"/>
    </row>
    <row r="20" spans="1:9" x14ac:dyDescent="0.2">
      <c r="A20" t="s">
        <v>17</v>
      </c>
      <c r="C20" s="19">
        <v>-6482</v>
      </c>
      <c r="D20" s="8"/>
      <c r="E20" s="19">
        <v>-6482</v>
      </c>
    </row>
    <row r="21" spans="1:9" x14ac:dyDescent="0.2">
      <c r="A21" s="13" t="s">
        <v>18</v>
      </c>
      <c r="B21" s="6"/>
      <c r="C21" s="14">
        <f>'[1]Executive Claim Summary - 10 %'!F17</f>
        <v>-10983.728999999999</v>
      </c>
      <c r="D21" s="6"/>
      <c r="E21" s="14">
        <f>'[1]Executive Claim Summary - 20 %'!F17</f>
        <v>-9780.2880000000005</v>
      </c>
      <c r="F21" s="6"/>
      <c r="G21" s="8"/>
      <c r="H21" s="8"/>
      <c r="I21" s="8"/>
    </row>
    <row r="22" spans="1:9" x14ac:dyDescent="0.2">
      <c r="A22" s="16" t="s">
        <v>19</v>
      </c>
      <c r="B22" s="2"/>
      <c r="C22" s="17">
        <f>SUM(C18:C21)</f>
        <v>-95921.228999999992</v>
      </c>
      <c r="D22" s="2"/>
      <c r="E22" s="17">
        <f>SUM(E18:E21)</f>
        <v>-139335.288</v>
      </c>
      <c r="F22" s="6"/>
      <c r="G22" s="8"/>
      <c r="H22" s="8"/>
      <c r="I22" s="8"/>
    </row>
    <row r="23" spans="1:9" x14ac:dyDescent="0.2">
      <c r="A23" s="13"/>
      <c r="B23" s="6"/>
      <c r="C23" s="12"/>
      <c r="D23" s="6"/>
      <c r="E23" s="12"/>
      <c r="F23" s="6"/>
      <c r="G23" s="8"/>
      <c r="H23" s="8"/>
      <c r="I23" s="8"/>
    </row>
    <row r="24" spans="1:9" ht="16.5" thickBot="1" x14ac:dyDescent="0.3">
      <c r="A24" s="18" t="s">
        <v>20</v>
      </c>
      <c r="B24" s="6"/>
      <c r="C24" s="20">
        <f>C13+C22</f>
        <v>425756.77100000001</v>
      </c>
      <c r="D24" s="17"/>
      <c r="E24" s="20">
        <f>E13+E22</f>
        <v>382342.712</v>
      </c>
      <c r="F24" s="6"/>
      <c r="G24" s="8"/>
      <c r="H24" s="8"/>
      <c r="I24" s="8"/>
    </row>
    <row r="25" spans="1:9" ht="13.5" thickTop="1" x14ac:dyDescent="0.2">
      <c r="A25" s="13"/>
      <c r="B25" s="6"/>
      <c r="C25" s="12"/>
      <c r="D25" s="6"/>
      <c r="E25" s="12"/>
      <c r="F25" s="6"/>
      <c r="G25" s="8"/>
      <c r="H25" s="8"/>
      <c r="I25" s="8"/>
    </row>
    <row r="26" spans="1:9" x14ac:dyDescent="0.2">
      <c r="A26" s="6"/>
      <c r="B26" s="6"/>
      <c r="C26" s="12"/>
      <c r="D26" s="12"/>
      <c r="E26" s="12"/>
      <c r="F26" s="12"/>
      <c r="G26" s="15"/>
      <c r="H26" s="8"/>
      <c r="I26" s="8"/>
    </row>
    <row r="27" spans="1:9" ht="15.75" x14ac:dyDescent="0.25">
      <c r="A27" s="9" t="s">
        <v>21</v>
      </c>
      <c r="B27" s="6"/>
      <c r="C27" s="24" t="s">
        <v>5</v>
      </c>
      <c r="D27" s="12"/>
      <c r="E27" s="24" t="s">
        <v>6</v>
      </c>
      <c r="F27" s="12"/>
      <c r="G27" s="8"/>
      <c r="H27" s="8"/>
      <c r="I27" s="8"/>
    </row>
    <row r="28" spans="1:9" x14ac:dyDescent="0.2">
      <c r="A28" s="6" t="s">
        <v>22</v>
      </c>
      <c r="B28" s="6"/>
      <c r="C28" s="12">
        <f>C24</f>
        <v>425756.77100000001</v>
      </c>
      <c r="D28" s="12"/>
      <c r="E28" s="12">
        <f>E24</f>
        <v>382342.712</v>
      </c>
      <c r="F28" s="12"/>
      <c r="G28" s="8"/>
      <c r="H28" s="8"/>
      <c r="I28" s="8"/>
    </row>
    <row r="29" spans="1:9" x14ac:dyDescent="0.2">
      <c r="A29" s="6" t="s">
        <v>23</v>
      </c>
      <c r="B29" s="6"/>
      <c r="C29" s="12">
        <f>-'[1]Executive Claim Summary - 10 %'!N27</f>
        <v>-199471</v>
      </c>
      <c r="E29" s="12">
        <f>-'[1]Executive Claim Summary - 20 %'!N27</f>
        <v>-199471</v>
      </c>
      <c r="F29" s="12"/>
      <c r="G29" s="8"/>
      <c r="H29" s="8"/>
      <c r="I29" s="8"/>
    </row>
    <row r="30" spans="1:9" x14ac:dyDescent="0.2">
      <c r="A30" s="6" t="s">
        <v>24</v>
      </c>
      <c r="B30" s="6"/>
      <c r="C30" s="12">
        <f>-'[1]Executive Claim Summary - 10 %'!P27</f>
        <v>-65510.775000000001</v>
      </c>
      <c r="E30" s="12">
        <f>-'[1]Executive Claim Summary - 20 %'!P27</f>
        <v>-58818.150000000009</v>
      </c>
      <c r="F30" s="12"/>
      <c r="G30" s="8"/>
      <c r="H30" s="8"/>
      <c r="I30" s="8"/>
    </row>
    <row r="31" spans="1:9" x14ac:dyDescent="0.2">
      <c r="A31" s="6" t="s">
        <v>25</v>
      </c>
      <c r="B31" s="6"/>
      <c r="C31" s="12">
        <f>-'[1]Executive Claim Summary - 10 %'!F17</f>
        <v>10983.728999999999</v>
      </c>
      <c r="E31" s="12">
        <f>-'[1]Executive Claim Summary - 20 %'!F17</f>
        <v>9780.2880000000005</v>
      </c>
      <c r="F31" s="12"/>
      <c r="G31" s="15"/>
      <c r="H31" s="8"/>
      <c r="I31" s="8"/>
    </row>
    <row r="32" spans="1:9" ht="13.5" thickBot="1" x14ac:dyDescent="0.25">
      <c r="A32" s="2" t="s">
        <v>26</v>
      </c>
      <c r="B32" s="2"/>
      <c r="C32" s="20">
        <f>SUM(C26:C31)</f>
        <v>171758.72500000001</v>
      </c>
      <c r="E32" s="20">
        <f>SUM(E26:E31)</f>
        <v>133833.84999999998</v>
      </c>
      <c r="F32" s="17"/>
      <c r="G32" s="8"/>
      <c r="H32" s="8"/>
      <c r="I32" s="8"/>
    </row>
    <row r="33" spans="1:9" ht="13.5" thickTop="1" x14ac:dyDescent="0.2">
      <c r="A33" s="6"/>
      <c r="B33" s="6"/>
      <c r="C33" s="6"/>
      <c r="E33" s="12"/>
      <c r="F33" s="12"/>
      <c r="G33" s="8"/>
      <c r="H33" s="8"/>
      <c r="I33" s="8"/>
    </row>
    <row r="34" spans="1:9" x14ac:dyDescent="0.2">
      <c r="C34" s="19"/>
      <c r="E34" s="19"/>
    </row>
    <row r="35" spans="1:9" ht="15.75" x14ac:dyDescent="0.25">
      <c r="A35" s="21" t="s">
        <v>27</v>
      </c>
    </row>
    <row r="36" spans="1:9" x14ac:dyDescent="0.2">
      <c r="A36" s="22" t="s">
        <v>28</v>
      </c>
      <c r="B36" s="23"/>
      <c r="C36" s="23"/>
      <c r="D36" s="23"/>
      <c r="E36" s="23"/>
      <c r="F36" s="23"/>
      <c r="G36" s="23"/>
    </row>
  </sheetData>
  <mergeCells count="4">
    <mergeCell ref="C7:F7"/>
    <mergeCell ref="A3:E3"/>
    <mergeCell ref="A4:E4"/>
    <mergeCell ref="A5:E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Claim Summary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wcurry</dc:creator>
  <cp:lastModifiedBy>Jan Havlíček</cp:lastModifiedBy>
  <dcterms:created xsi:type="dcterms:W3CDTF">2001-11-07T00:23:09Z</dcterms:created>
  <dcterms:modified xsi:type="dcterms:W3CDTF">2023-09-18T07:47:09Z</dcterms:modified>
</cp:coreProperties>
</file>