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D688892-2EC2-4619-96B6-FBAA88B81F07}" xr6:coauthVersionLast="47" xr6:coauthVersionMax="47" xr10:uidLastSave="{00000000-0000-0000-0000-000000000000}"/>
  <bookViews>
    <workbookView xWindow="-120" yWindow="-120" windowWidth="23280" windowHeight="12480"/>
  </bookViews>
  <sheets>
    <sheet name="Graph Data Aug 20" sheetId="1" r:id="rId1"/>
    <sheet name="summary 0820" sheetId="2" r:id="rId2"/>
  </sheets>
  <externalReferences>
    <externalReference r:id="rId3"/>
    <externalReference r:id="rId4"/>
    <externalReference r:id="rId5"/>
    <externalReference r:id="rId6"/>
  </externalReferences>
  <definedNames>
    <definedName name="_xlnm.Print_Area" localSheetId="0">'Graph Data Aug 20'!$A$17:$J$74</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K5" i="2"/>
  <c r="K12" i="2"/>
  <c r="K13" i="2"/>
  <c r="K16" i="2"/>
  <c r="K17" i="2"/>
  <c r="I25" i="2"/>
  <c r="I26" i="2"/>
  <c r="I27" i="2"/>
  <c r="I28" i="2"/>
  <c r="I30" i="2"/>
  <c r="I31" i="2"/>
  <c r="I33" i="2"/>
</calcChain>
</file>

<file path=xl/sharedStrings.xml><?xml version="1.0" encoding="utf-8"?>
<sst xmlns="http://schemas.openxmlformats.org/spreadsheetml/2006/main" count="713" uniqueCount="276">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</sst>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5" x14ac:knownFonts="1">
    <font>
      <sz val="10"/>
      <name val="Arial"/>
    </font>
    <font>
      <sz val="10"/>
      <name val="Arial"/>
    </font>
    <font>
      <b/>
      <sz val="10"/>
      <name val="Arial"/>
      <family val="2"/>
    </font>
    <font>
      <sz val="10"/>
      <name val="Arial"/>
      <family val="2"/>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7">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6">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9520-4AC0-A1FE-734C923027C9}"/>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20-4AC0-A1FE-734C923027C9}"/>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9520-4AC0-A1FE-734C923027C9}"/>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20-4AC0-A1FE-734C923027C9}"/>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9520-4AC0-A1FE-734C923027C9}"/>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20-4AC0-A1FE-734C923027C9}"/>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9520-4AC0-A1FE-734C923027C9}"/>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20-4AC0-A1FE-734C923027C9}"/>
                </c:ext>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20-4AC0-A1FE-734C923027C9}"/>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9520-4AC0-A1FE-734C923027C9}"/>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20-4AC0-A1FE-734C923027C9}"/>
                </c:ext>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20-4AC0-A1FE-734C923027C9}"/>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9520-4AC0-A1FE-734C923027C9}"/>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9520-4AC0-A1FE-734C923027C9}"/>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520-4AC0-A1FE-734C923027C9}"/>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9520-4AC0-A1FE-734C923027C9}"/>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9520-4AC0-A1FE-734C923027C9}"/>
            </c:ext>
          </c:extLst>
        </c:ser>
        <c:dLbls>
          <c:showLegendKey val="0"/>
          <c:showVal val="1"/>
          <c:showCatName val="0"/>
          <c:showSerName val="0"/>
          <c:showPercent val="0"/>
          <c:showBubbleSize val="0"/>
        </c:dLbls>
        <c:gapWidth val="110"/>
        <c:overlap val="50"/>
        <c:axId val="220019184"/>
        <c:axId val="1"/>
      </c:barChart>
      <c:catAx>
        <c:axId val="22001918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20019184"/>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1-D2B5-4893-B27B-B5D77EC98094}"/>
            </c:ext>
          </c:extLst>
        </c:ser>
        <c:dLbls>
          <c:showLegendKey val="0"/>
          <c:showVal val="0"/>
          <c:showCatName val="0"/>
          <c:showSerName val="0"/>
          <c:showPercent val="0"/>
          <c:showBubbleSize val="0"/>
        </c:dLbls>
        <c:marker val="1"/>
        <c:smooth val="0"/>
        <c:axId val="220022544"/>
        <c:axId val="1"/>
      </c:lineChart>
      <c:catAx>
        <c:axId val="22002254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2002254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47FA-40FA-9CF2-2CAE57712B8B}"/>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47FA-40FA-9CF2-2CAE57712B8B}"/>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47FA-40FA-9CF2-2CAE57712B8B}"/>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47FA-40FA-9CF2-2CAE57712B8B}"/>
                </c:ext>
              </c:extLst>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7FA-40FA-9CF2-2CAE57712B8B}"/>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47FA-40FA-9CF2-2CAE57712B8B}"/>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47FA-40FA-9CF2-2CAE57712B8B}"/>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47FA-40FA-9CF2-2CAE57712B8B}"/>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47FA-40FA-9CF2-2CAE57712B8B}"/>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47FA-40FA-9CF2-2CAE57712B8B}"/>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47FA-40FA-9CF2-2CAE57712B8B}"/>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47FA-40FA-9CF2-2CAE57712B8B}"/>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47FA-40FA-9CF2-2CAE57712B8B}"/>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47FA-40FA-9CF2-2CAE57712B8B}"/>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47FA-40FA-9CF2-2CAE57712B8B}"/>
                </c:ext>
              </c:extLst>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7FA-40FA-9CF2-2CAE57712B8B}"/>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47FA-40FA-9CF2-2CAE57712B8B}"/>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47FA-40FA-9CF2-2CAE57712B8B}"/>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47FA-40FA-9CF2-2CAE57712B8B}"/>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47FA-40FA-9CF2-2CAE57712B8B}"/>
            </c:ext>
          </c:extLst>
        </c:ser>
        <c:dLbls>
          <c:showLegendKey val="0"/>
          <c:showVal val="1"/>
          <c:showCatName val="0"/>
          <c:showSerName val="0"/>
          <c:showPercent val="0"/>
          <c:showBubbleSize val="0"/>
        </c:dLbls>
        <c:gapWidth val="150"/>
        <c:axId val="220016304"/>
        <c:axId val="1"/>
      </c:barChart>
      <c:catAx>
        <c:axId val="2200163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20016304"/>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3.4568971824922544E-2"/>
          <c:y val="0.14493201476023115"/>
          <c:w val="0.94323908836574366"/>
          <c:h val="0.7101668723251327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0</c:v>
                </c:pt>
                <c:pt idx="1">
                  <c:v>3</c:v>
                </c:pt>
                <c:pt idx="2">
                  <c:v>0</c:v>
                </c:pt>
                <c:pt idx="3">
                  <c:v>1</c:v>
                </c:pt>
                <c:pt idx="4">
                  <c:v>1</c:v>
                </c:pt>
                <c:pt idx="5">
                  <c:v>1</c:v>
                </c:pt>
                <c:pt idx="6">
                  <c:v>0</c:v>
                </c:pt>
                <c:pt idx="7">
                  <c:v>3</c:v>
                </c:pt>
                <c:pt idx="8">
                  <c:v>7</c:v>
                </c:pt>
                <c:pt idx="9">
                  <c:v>3</c:v>
                </c:pt>
                <c:pt idx="10">
                  <c:v>3</c:v>
                </c:pt>
                <c:pt idx="11">
                  <c:v>0</c:v>
                </c:pt>
                <c:pt idx="12">
                  <c:v>2</c:v>
                </c:pt>
                <c:pt idx="13">
                  <c:v>1</c:v>
                </c:pt>
                <c:pt idx="14">
                  <c:v>3</c:v>
                </c:pt>
                <c:pt idx="15">
                  <c:v>1</c:v>
                </c:pt>
                <c:pt idx="16">
                  <c:v>2</c:v>
                </c:pt>
                <c:pt idx="17">
                  <c:v>2</c:v>
                </c:pt>
                <c:pt idx="18">
                  <c:v>1</c:v>
                </c:pt>
                <c:pt idx="19">
                  <c:v>0</c:v>
                </c:pt>
                <c:pt idx="20">
                  <c:v>0</c:v>
                </c:pt>
                <c:pt idx="21">
                  <c:v>0</c:v>
                </c:pt>
                <c:pt idx="22">
                  <c:v>0</c:v>
                </c:pt>
                <c:pt idx="23">
                  <c:v>2</c:v>
                </c:pt>
                <c:pt idx="24">
                  <c:v>0</c:v>
                </c:pt>
                <c:pt idx="25">
                  <c:v>1</c:v>
                </c:pt>
                <c:pt idx="26">
                  <c:v>3</c:v>
                </c:pt>
                <c:pt idx="27">
                  <c:v>5</c:v>
                </c:pt>
                <c:pt idx="28">
                  <c:v>7</c:v>
                </c:pt>
                <c:pt idx="29">
                  <c:v>8</c:v>
                </c:pt>
                <c:pt idx="30">
                  <c:v>0</c:v>
                </c:pt>
                <c:pt idx="31">
                  <c:v>0</c:v>
                </c:pt>
                <c:pt idx="32">
                  <c:v>1</c:v>
                </c:pt>
                <c:pt idx="33">
                  <c:v>0</c:v>
                </c:pt>
                <c:pt idx="34">
                  <c:v>0</c:v>
                </c:pt>
                <c:pt idx="35">
                  <c:v>0</c:v>
                </c:pt>
                <c:pt idx="36">
                  <c:v>3</c:v>
                </c:pt>
              </c:numCache>
            </c:numRef>
          </c:val>
          <c:extLst>
            <c:ext xmlns:c16="http://schemas.microsoft.com/office/drawing/2014/chart" uri="{C3380CC4-5D6E-409C-BE32-E72D297353CC}">
              <c16:uniqueId val="{00000000-E39B-4AC5-8DD4-02B071E853D9}"/>
            </c:ext>
          </c:extLst>
        </c:ser>
        <c:dLbls>
          <c:showLegendKey val="0"/>
          <c:showVal val="0"/>
          <c:showCatName val="0"/>
          <c:showSerName val="0"/>
          <c:showPercent val="0"/>
          <c:showBubbleSize val="0"/>
        </c:dLbls>
        <c:gapWidth val="150"/>
        <c:axId val="223240976"/>
        <c:axId val="1"/>
      </c:barChart>
      <c:catAx>
        <c:axId val="223240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2324097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163E-4D52-816F-678F1CFD7C3C}"/>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2-163E-4D52-816F-678F1CFD7C3C}"/>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3-163E-4D52-816F-678F1CFD7C3C}"/>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5-163E-4D52-816F-678F1CFD7C3C}"/>
            </c:ext>
          </c:extLst>
        </c:ser>
        <c:dLbls>
          <c:showLegendKey val="0"/>
          <c:showVal val="0"/>
          <c:showCatName val="0"/>
          <c:showSerName val="0"/>
          <c:showPercent val="0"/>
          <c:showBubbleSize val="0"/>
        </c:dLbls>
        <c:marker val="1"/>
        <c:smooth val="0"/>
        <c:axId val="223235216"/>
        <c:axId val="1"/>
      </c:lineChart>
      <c:dateAx>
        <c:axId val="22323521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23521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[1]Chart!$AB$39:$AB$86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6697-41F3-BF84-137933106957}"/>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[1]Chart!$AC$39:$AC$86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2-6697-41F3-BF84-137933106957}"/>
            </c:ext>
          </c:extLst>
        </c:ser>
        <c:dLbls>
          <c:showLegendKey val="0"/>
          <c:showVal val="0"/>
          <c:showCatName val="0"/>
          <c:showSerName val="0"/>
          <c:showPercent val="0"/>
          <c:showBubbleSize val="0"/>
        </c:dLbls>
        <c:marker val="1"/>
        <c:smooth val="0"/>
        <c:axId val="223235696"/>
        <c:axId val="1"/>
      </c:lineChart>
      <c:catAx>
        <c:axId val="223235696"/>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23235696"/>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a:extLst>
            <a:ext uri="{FF2B5EF4-FFF2-40B4-BE49-F238E27FC236}">
              <a16:creationId xmlns:a16="http://schemas.microsoft.com/office/drawing/2014/main" id="{8603B442-D892-0B54-D7F2-AC22F632B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a:extLst>
            <a:ext uri="{FF2B5EF4-FFF2-40B4-BE49-F238E27FC236}">
              <a16:creationId xmlns:a16="http://schemas.microsoft.com/office/drawing/2014/main" id="{0CAA8474-B1A6-F52C-2AB2-37918D1D9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a:extLst>
            <a:ext uri="{FF2B5EF4-FFF2-40B4-BE49-F238E27FC236}">
              <a16:creationId xmlns:a16="http://schemas.microsoft.com/office/drawing/2014/main" id="{D3876AD5-D01E-6C3F-F393-551A28FFF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a:extLst>
            <a:ext uri="{FF2B5EF4-FFF2-40B4-BE49-F238E27FC236}">
              <a16:creationId xmlns:a16="http://schemas.microsoft.com/office/drawing/2014/main" id="{0BD1160B-0E8C-95F3-5298-211BD1D38B7A}"/>
            </a:ext>
          </a:extLst>
        </xdr:cNvPr>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a:extLst>
            <a:ext uri="{FF2B5EF4-FFF2-40B4-BE49-F238E27FC236}">
              <a16:creationId xmlns:a16="http://schemas.microsoft.com/office/drawing/2014/main" id="{14DC8960-9E80-075C-1B58-579BE5624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a:extLst>
            <a:ext uri="{FF2B5EF4-FFF2-40B4-BE49-F238E27FC236}">
              <a16:creationId xmlns:a16="http://schemas.microsoft.com/office/drawing/2014/main" id="{E70F63A2-0792-E5F8-2123-CA2C1367F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a:extLst>
            <a:ext uri="{FF2B5EF4-FFF2-40B4-BE49-F238E27FC236}">
              <a16:creationId xmlns:a16="http://schemas.microsoft.com/office/drawing/2014/main" id="{2C328393-AD5C-916D-C644-840DDC1A0FA2}"/>
            </a:ext>
          </a:extLst>
        </xdr:cNvPr>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a:extLst>
            <a:ext uri="{FF2B5EF4-FFF2-40B4-BE49-F238E27FC236}">
              <a16:creationId xmlns:a16="http://schemas.microsoft.com/office/drawing/2014/main" id="{926DEA3C-AEFD-44D6-453A-BEBDD64FD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a:extLst xmlns:a="http://schemas.openxmlformats.org/drawingml/2006/main">
            <a:ext uri="{FF2B5EF4-FFF2-40B4-BE49-F238E27FC236}">
              <a16:creationId xmlns:a16="http://schemas.microsoft.com/office/drawing/2014/main" id="{2671819C-3D73-B953-04AF-FC3BDB3AFABB}"/>
            </a:ext>
          </a:extLst>
        </cdr:cNvPr>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0.18139</cdr:x>
      <cdr:y>0.35523</cdr:y>
    </cdr:from>
    <cdr:to>
      <cdr:x>0.85057</cdr:x>
      <cdr:y>0.35523</cdr:y>
    </cdr:to>
    <cdr:sp macro="" textlink="">
      <cdr:nvSpPr>
        <cdr:cNvPr id="5121" name="Line 1">
          <a:extLst xmlns:a="http://schemas.openxmlformats.org/drawingml/2006/main">
            <a:ext uri="{FF2B5EF4-FFF2-40B4-BE49-F238E27FC236}">
              <a16:creationId xmlns:a16="http://schemas.microsoft.com/office/drawing/2014/main" id="{C38643B4-84D5-144C-2D1E-263D06FDA15D}"/>
            </a:ext>
          </a:extLst>
        </cdr:cNvPr>
        <cdr:cNvSpPr>
          <a:spLocks xmlns:a="http://schemas.openxmlformats.org/drawingml/2006/main" noChangeShapeType="1"/>
        </cdr:cNvSpPr>
      </cdr:nvSpPr>
      <cdr:spPr bwMode="auto">
        <a:xfrm xmlns:a="http://schemas.openxmlformats.org/drawingml/2006/main" flipH="1">
          <a:off x="1041552" y="1194200"/>
          <a:ext cx="383072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O:\ERMS\erms_adm\D_POS\2001\Aug\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Global%20Standards\Daily%20Exception%20Reports\Aug\0820%20summary%20of%20issu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1</v>
          </cell>
        </row>
        <row r="8">
          <cell r="A8" t="str">
            <v>Convertible Arbitrage</v>
          </cell>
          <cell r="B8">
            <v>1</v>
          </cell>
        </row>
        <row r="9">
          <cell r="A9" t="str">
            <v>Cross Commodity</v>
          </cell>
          <cell r="B9">
            <v>1</v>
          </cell>
        </row>
        <row r="10">
          <cell r="A10" t="str">
            <v>Advertising</v>
          </cell>
          <cell r="B10">
            <v>0</v>
          </cell>
        </row>
        <row r="11">
          <cell r="A11" t="str">
            <v>EES/EWS Gas</v>
          </cell>
          <cell r="B11">
            <v>3</v>
          </cell>
        </row>
        <row r="12">
          <cell r="A12" t="str">
            <v>EES/EWS Power</v>
          </cell>
          <cell r="B12">
            <v>7</v>
          </cell>
        </row>
        <row r="13">
          <cell r="A13" t="str">
            <v>EIM Bench</v>
          </cell>
          <cell r="B13">
            <v>3</v>
          </cell>
        </row>
        <row r="14">
          <cell r="A14" t="str">
            <v>Emerging Bench</v>
          </cell>
          <cell r="B14">
            <v>3</v>
          </cell>
        </row>
        <row r="15">
          <cell r="A15" t="str">
            <v>Emissions</v>
          </cell>
          <cell r="B15">
            <v>0</v>
          </cell>
        </row>
        <row r="16">
          <cell r="A16" t="str">
            <v>Equities</v>
          </cell>
          <cell r="B16">
            <v>2</v>
          </cell>
        </row>
        <row r="17">
          <cell r="A17" t="str">
            <v>Freight Trading</v>
          </cell>
          <cell r="B17">
            <v>1</v>
          </cell>
        </row>
        <row r="18">
          <cell r="A18" t="str">
            <v>Gas Bench</v>
          </cell>
          <cell r="B18">
            <v>3</v>
          </cell>
        </row>
        <row r="19">
          <cell r="A19" t="str">
            <v>Global Products</v>
          </cell>
          <cell r="B19">
            <v>1</v>
          </cell>
        </row>
        <row r="20">
          <cell r="A20" t="str">
            <v>Interest Rate</v>
          </cell>
          <cell r="B20">
            <v>2</v>
          </cell>
        </row>
        <row r="21">
          <cell r="A21" t="str">
            <v>Liquids Bench</v>
          </cell>
          <cell r="B21">
            <v>2</v>
          </cell>
        </row>
        <row r="22">
          <cell r="A22" t="str">
            <v>LNG</v>
          </cell>
          <cell r="B22">
            <v>1</v>
          </cell>
        </row>
        <row r="23">
          <cell r="A23" t="str">
            <v>LNG Bench</v>
          </cell>
          <cell r="B23">
            <v>0</v>
          </cell>
        </row>
        <row r="24">
          <cell r="A24" t="str">
            <v>Lumber</v>
          </cell>
          <cell r="B24">
            <v>0</v>
          </cell>
        </row>
        <row r="25">
          <cell r="A25" t="str">
            <v>Cocoa Bench</v>
          </cell>
          <cell r="B25">
            <v>0</v>
          </cell>
        </row>
        <row r="26">
          <cell r="A26" t="str">
            <v>Merchant Portfolio</v>
          </cell>
          <cell r="B26">
            <v>0</v>
          </cell>
        </row>
        <row r="27">
          <cell r="A27" t="str">
            <v>Natural Gas P&amp;L</v>
          </cell>
          <cell r="B27">
            <v>2</v>
          </cell>
        </row>
        <row r="28">
          <cell r="A28" t="str">
            <v>Outage Options</v>
          </cell>
          <cell r="B28">
            <v>0</v>
          </cell>
        </row>
        <row r="29">
          <cell r="A29" t="str">
            <v>Paper</v>
          </cell>
          <cell r="B29">
            <v>1</v>
          </cell>
        </row>
        <row r="30">
          <cell r="A30" t="str">
            <v>Power Canada</v>
          </cell>
          <cell r="B30">
            <v>3</v>
          </cell>
        </row>
        <row r="31">
          <cell r="A31" t="str">
            <v>Power East</v>
          </cell>
          <cell r="B31">
            <v>5</v>
          </cell>
        </row>
        <row r="32">
          <cell r="A32" t="str">
            <v>Power West</v>
          </cell>
          <cell r="B32">
            <v>7</v>
          </cell>
        </row>
        <row r="33">
          <cell r="A33" t="str">
            <v>Power Bench</v>
          </cell>
          <cell r="B33">
            <v>8</v>
          </cell>
        </row>
        <row r="34">
          <cell r="A34" t="str">
            <v>S-Cone Power Bench</v>
          </cell>
          <cell r="B34">
            <v>0</v>
          </cell>
        </row>
        <row r="35">
          <cell r="A35" t="str">
            <v>S-Cone Bench</v>
          </cell>
          <cell r="B35">
            <v>0</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row r="12">
          <cell r="K12">
            <v>5</v>
          </cell>
        </row>
        <row r="13">
          <cell r="K13">
            <v>5</v>
          </cell>
        </row>
        <row r="14">
          <cell r="K14">
            <v>2</v>
          </cell>
        </row>
        <row r="15">
          <cell r="K15">
            <v>2</v>
          </cell>
        </row>
        <row r="16">
          <cell r="K16">
            <v>1</v>
          </cell>
        </row>
        <row r="17">
          <cell r="K17">
            <v>2</v>
          </cell>
        </row>
      </sheetData>
      <sheetData sheetId="2"/>
      <sheetData sheetId="3">
        <row r="12">
          <cell r="K12">
            <v>12</v>
          </cell>
        </row>
        <row r="13">
          <cell r="K13">
            <v>5</v>
          </cell>
        </row>
        <row r="14">
          <cell r="K14">
            <v>1</v>
          </cell>
        </row>
        <row r="15">
          <cell r="K15">
            <v>1</v>
          </cell>
        </row>
        <row r="16">
          <cell r="K16">
            <v>1</v>
          </cell>
        </row>
        <row r="17">
          <cell r="K17">
            <v>3</v>
          </cell>
        </row>
        <row r="18">
          <cell r="K18">
            <v>1</v>
          </cell>
        </row>
      </sheetData>
      <sheetData sheetId="4"/>
      <sheetData sheetId="5">
        <row r="12">
          <cell r="K12">
            <v>17</v>
          </cell>
        </row>
        <row r="13">
          <cell r="K13">
            <v>4</v>
          </cell>
        </row>
        <row r="14">
          <cell r="K14">
            <v>1</v>
          </cell>
        </row>
        <row r="15">
          <cell r="K15">
            <v>2</v>
          </cell>
        </row>
        <row r="17">
          <cell r="K17">
            <v>3</v>
          </cell>
        </row>
        <row r="18">
          <cell r="K18">
            <v>2</v>
          </cell>
        </row>
      </sheetData>
      <sheetData sheetId="6"/>
      <sheetData sheetId="7">
        <row r="12">
          <cell r="K12">
            <v>9</v>
          </cell>
        </row>
        <row r="13">
          <cell r="K13">
            <v>5</v>
          </cell>
        </row>
        <row r="16">
          <cell r="K16">
            <v>2</v>
          </cell>
        </row>
        <row r="17">
          <cell r="K17">
            <v>1</v>
          </cell>
        </row>
      </sheetData>
      <sheetData sheetId="8"/>
      <sheetData sheetId="9">
        <row r="12">
          <cell r="K12">
            <v>9</v>
          </cell>
        </row>
        <row r="13">
          <cell r="K13">
            <v>5</v>
          </cell>
        </row>
        <row r="17">
          <cell r="K17">
            <v>1</v>
          </cell>
        </row>
      </sheetData>
      <sheetData sheetId="10"/>
      <sheetData sheetId="11">
        <row r="10">
          <cell r="K10">
            <v>1</v>
          </cell>
        </row>
        <row r="12">
          <cell r="K12">
            <v>12</v>
          </cell>
        </row>
        <row r="13">
          <cell r="K13">
            <v>5</v>
          </cell>
        </row>
        <row r="14">
          <cell r="K14">
            <v>3</v>
          </cell>
        </row>
        <row r="15">
          <cell r="K15">
            <v>2</v>
          </cell>
        </row>
      </sheetData>
      <sheetData sheetId="12"/>
      <sheetData sheetId="13">
        <row r="12">
          <cell r="K12">
            <v>5</v>
          </cell>
        </row>
        <row r="13">
          <cell r="K13">
            <v>1</v>
          </cell>
        </row>
        <row r="15">
          <cell r="K15">
            <v>1</v>
          </cell>
        </row>
        <row r="18">
          <cell r="K18">
            <v>1</v>
          </cell>
        </row>
      </sheetData>
      <sheetData sheetId="14"/>
      <sheetData sheetId="15">
        <row r="11">
          <cell r="K11">
            <v>2</v>
          </cell>
        </row>
        <row r="12">
          <cell r="K12">
            <v>9</v>
          </cell>
        </row>
        <row r="13">
          <cell r="K13">
            <v>3</v>
          </cell>
        </row>
        <row r="15">
          <cell r="K15">
            <v>5</v>
          </cell>
        </row>
        <row r="17">
          <cell r="K17">
            <v>7</v>
          </cell>
        </row>
      </sheetData>
      <sheetData sheetId="16"/>
      <sheetData sheetId="17">
        <row r="12">
          <cell r="K12">
            <v>6</v>
          </cell>
        </row>
        <row r="13">
          <cell r="K13">
            <v>4</v>
          </cell>
        </row>
        <row r="15">
          <cell r="K15">
            <v>1</v>
          </cell>
        </row>
        <row r="16">
          <cell r="K16">
            <v>1</v>
          </cell>
        </row>
        <row r="17">
          <cell r="K17">
            <v>4</v>
          </cell>
        </row>
      </sheetData>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abSelected="1"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row>
    <row r="2" spans="1:26" x14ac:dyDescent="0.2">
      <c r="A2" s="2" t="s">
        <v>21</v>
      </c>
      <c r="B2" s="3"/>
      <c r="H2" s="4">
        <f>1+1</f>
        <v>2</v>
      </c>
      <c r="J2" s="4">
        <f>1</f>
        <v>1</v>
      </c>
      <c r="K2" s="3"/>
      <c r="L2" s="5"/>
      <c r="M2" s="3"/>
      <c r="N2" s="3"/>
      <c r="P2" s="4">
        <v>1</v>
      </c>
    </row>
    <row r="3" spans="1:26" x14ac:dyDescent="0.2">
      <c r="A3" s="2" t="s">
        <v>22</v>
      </c>
      <c r="B3" s="5"/>
      <c r="K3" s="5"/>
      <c r="L3" s="5"/>
      <c r="M3" s="5"/>
      <c r="N3" s="6">
        <v>1</v>
      </c>
      <c r="P3" s="4">
        <v>1</v>
      </c>
      <c r="R3" s="4">
        <f>'[4]summary 0625'!K11</f>
        <v>2</v>
      </c>
      <c r="T3" s="4">
        <f>'[4]summary 0709'!K10</f>
        <v>1</v>
      </c>
    </row>
    <row r="4" spans="1:26" x14ac:dyDescent="0.2">
      <c r="A4" s="2" t="s">
        <v>23</v>
      </c>
      <c r="B4" s="5"/>
      <c r="G4" s="4">
        <f>1+1+1+1+1+1+1+1+1+1+1+1+1+1+1+1+1+1+1+1+1+1+1+1+1+1+1+1+1+1</f>
        <v>30</v>
      </c>
      <c r="H4" s="4">
        <f>1+1+1+1+1+1</f>
        <v>6</v>
      </c>
      <c r="I4" s="4">
        <f>1+1+1+1+1+1+1+1+1+1</f>
        <v>10</v>
      </c>
      <c r="J4" s="4">
        <f>1+1+1+1+1+1+1+1+1+1+1+1+1+1+1+1+1+1+1</f>
        <v>19</v>
      </c>
      <c r="K4" s="5">
        <v>13</v>
      </c>
      <c r="L4" s="5">
        <v>7</v>
      </c>
      <c r="M4" s="5">
        <v>2</v>
      </c>
      <c r="N4" s="6">
        <f>8</f>
        <v>8</v>
      </c>
      <c r="O4" s="4">
        <v>5</v>
      </c>
      <c r="P4" s="4">
        <v>6</v>
      </c>
      <c r="Q4" s="4">
        <f>'[4]summary 0618'!K12</f>
        <v>6</v>
      </c>
      <c r="R4" s="4">
        <f>'[4]summary 0625'!K12</f>
        <v>9</v>
      </c>
      <c r="S4" s="4">
        <f>'[4]summary 0702'!K12:K12</f>
        <v>5</v>
      </c>
      <c r="W4" s="4">
        <f>'[4]summary 0730'!K12</f>
        <v>17</v>
      </c>
      <c r="X4" s="4">
        <f>'[4]summary 0806'!K12</f>
        <v>12</v>
      </c>
      <c r="Y4" s="4">
        <f>'[4]summary 0813'!K12</f>
        <v>5</v>
      </c>
      <c r="Z4" s="4">
        <f>'summary 0820'!K12</f>
        <v>4</v>
      </c>
    </row>
    <row r="5" spans="1:26" x14ac:dyDescent="0.2">
      <c r="A5" s="2" t="s">
        <v>24</v>
      </c>
      <c r="B5" s="5"/>
      <c r="G5" s="4">
        <f>1+1+1+1+1</f>
        <v>5</v>
      </c>
      <c r="H5" s="4">
        <f>1+1+1</f>
        <v>3</v>
      </c>
      <c r="I5" s="4">
        <f>1+1+1</f>
        <v>3</v>
      </c>
      <c r="J5" s="4">
        <f>1+1</f>
        <v>2</v>
      </c>
      <c r="K5" s="5">
        <v>6</v>
      </c>
      <c r="L5" s="5">
        <v>5</v>
      </c>
      <c r="M5" s="5">
        <v>6</v>
      </c>
      <c r="N5" s="6">
        <f>4</f>
        <v>4</v>
      </c>
      <c r="O5" s="4">
        <v>5</v>
      </c>
      <c r="P5" s="4">
        <v>2</v>
      </c>
      <c r="Q5" s="4">
        <f>'[4]summary 0618'!K13</f>
        <v>4</v>
      </c>
      <c r="R5" s="4">
        <f>'[4]summary 0625'!K13</f>
        <v>3</v>
      </c>
      <c r="S5" s="4">
        <f>'[4]summary 0702'!K13:K13</f>
        <v>1</v>
      </c>
      <c r="T5" s="4">
        <f>'[4]summary 0709'!K12</f>
        <v>12</v>
      </c>
      <c r="U5" s="4">
        <f>'[4]summary 0716'!K12</f>
        <v>9</v>
      </c>
      <c r="V5" s="4">
        <f>'[4]summary 0723'!K12</f>
        <v>9</v>
      </c>
      <c r="W5" s="4">
        <f>'[4]summary 0730'!K13</f>
        <v>4</v>
      </c>
      <c r="X5" s="4">
        <f>'[4]summary 0806'!K13</f>
        <v>5</v>
      </c>
      <c r="Y5" s="4">
        <f>'[4]summary 0813'!K13</f>
        <v>5</v>
      </c>
      <c r="Z5" s="4">
        <f>'summary 0820'!K13</f>
        <v>3</v>
      </c>
    </row>
    <row r="6" spans="1:26" x14ac:dyDescent="0.2">
      <c r="A6" s="2" t="s">
        <v>25</v>
      </c>
      <c r="B6" s="5"/>
      <c r="G6" s="4">
        <f>1+1</f>
        <v>2</v>
      </c>
      <c r="H6" s="4">
        <f>1+1+1+1</f>
        <v>4</v>
      </c>
      <c r="I6" s="4">
        <f>1</f>
        <v>1</v>
      </c>
      <c r="J6" s="4">
        <f>1+1+1</f>
        <v>3</v>
      </c>
      <c r="K6" s="5"/>
      <c r="L6" s="5"/>
      <c r="M6" s="5">
        <v>1</v>
      </c>
      <c r="N6" s="6"/>
      <c r="O6" s="4">
        <v>1</v>
      </c>
      <c r="P6" s="4">
        <v>3</v>
      </c>
      <c r="T6" s="4">
        <f>'[4]summary 0709'!K13</f>
        <v>5</v>
      </c>
      <c r="U6" s="4">
        <f>'[4]summary 0716'!K13</f>
        <v>5</v>
      </c>
      <c r="V6" s="4">
        <f>'[4]summary 0723'!K13</f>
        <v>5</v>
      </c>
      <c r="W6" s="4">
        <f>'[4]summary 0730'!K14</f>
        <v>1</v>
      </c>
      <c r="X6" s="4">
        <f>'[4]summary 0806'!K14</f>
        <v>1</v>
      </c>
      <c r="Y6" s="4">
        <f>'[4]summary 0813'!K14</f>
        <v>2</v>
      </c>
    </row>
    <row r="7" spans="1:26" x14ac:dyDescent="0.2">
      <c r="A7" s="2" t="s">
        <v>26</v>
      </c>
      <c r="B7" s="5"/>
      <c r="G7" s="4">
        <f>1+1+1</f>
        <v>3</v>
      </c>
      <c r="K7" s="5"/>
      <c r="L7" s="5"/>
      <c r="M7" s="5">
        <v>1</v>
      </c>
      <c r="N7" s="6">
        <f>1</f>
        <v>1</v>
      </c>
      <c r="O7" s="4">
        <v>3</v>
      </c>
      <c r="Q7" s="4">
        <f>'[4]summary 0618'!K15</f>
        <v>1</v>
      </c>
      <c r="R7" s="4">
        <f>'[4]summary 0625'!K15</f>
        <v>5</v>
      </c>
      <c r="S7" s="4">
        <f>'[4]summary 0702'!K15:K15</f>
        <v>1</v>
      </c>
      <c r="T7" s="4">
        <f>'[4]summary 0709'!K14</f>
        <v>3</v>
      </c>
      <c r="W7" s="4">
        <f>'[4]summary 0730'!K15</f>
        <v>2</v>
      </c>
      <c r="X7" s="4">
        <f>'[4]summary 0806'!K15</f>
        <v>1</v>
      </c>
      <c r="Y7" s="4">
        <f>'[4]summary 0813'!K15</f>
        <v>2</v>
      </c>
    </row>
    <row r="8" spans="1:26" x14ac:dyDescent="0.2">
      <c r="A8" s="2" t="s">
        <v>27</v>
      </c>
      <c r="B8" s="5"/>
      <c r="G8" s="4">
        <f>1+1+1+1</f>
        <v>4</v>
      </c>
      <c r="H8" s="4">
        <f>1</f>
        <v>1</v>
      </c>
      <c r="I8" s="4">
        <f>1+1+1+1+1</f>
        <v>5</v>
      </c>
      <c r="J8" s="4">
        <f>1</f>
        <v>1</v>
      </c>
      <c r="K8" s="5">
        <v>2</v>
      </c>
      <c r="L8" s="5">
        <v>1</v>
      </c>
      <c r="M8" s="5"/>
      <c r="N8" s="6">
        <f>3</f>
        <v>3</v>
      </c>
      <c r="P8" s="4">
        <v>3</v>
      </c>
      <c r="Q8" s="4">
        <f>'[4]summary 0618'!K16</f>
        <v>1</v>
      </c>
      <c r="T8" s="4">
        <f>'[4]summary 0709'!K15</f>
        <v>2</v>
      </c>
      <c r="V8" s="4">
        <f>'[4]summary 0723'!K16</f>
        <v>2</v>
      </c>
      <c r="X8" s="4">
        <f>'[4]summary 0806'!K16</f>
        <v>1</v>
      </c>
      <c r="Y8" s="4">
        <f>'[4]summary 0813'!K16</f>
        <v>1</v>
      </c>
      <c r="Z8" s="4">
        <f>'summary 0820'!K16</f>
        <v>3</v>
      </c>
    </row>
    <row r="9" spans="1:26" x14ac:dyDescent="0.2">
      <c r="A9" s="2" t="s">
        <v>28</v>
      </c>
      <c r="B9" s="5"/>
      <c r="K9" s="5">
        <v>1</v>
      </c>
      <c r="L9" s="5"/>
      <c r="M9" s="5">
        <v>1</v>
      </c>
      <c r="N9" s="6"/>
      <c r="O9" s="4">
        <v>2</v>
      </c>
      <c r="Q9" s="4">
        <f>'[4]summary 0618'!K17</f>
        <v>4</v>
      </c>
      <c r="R9" s="4">
        <f>'[4]summary 0625'!K17</f>
        <v>7</v>
      </c>
      <c r="V9" s="4">
        <f>'[4]summary 0723'!K16</f>
        <v>2</v>
      </c>
      <c r="W9" s="4">
        <f>'[4]summary 0730'!K17</f>
        <v>3</v>
      </c>
      <c r="X9" s="4">
        <f>'[4]summary 0806'!K17</f>
        <v>3</v>
      </c>
      <c r="Y9" s="4">
        <f>'[4]summary 0813'!K17</f>
        <v>2</v>
      </c>
      <c r="Z9" s="4">
        <f>'summary 0820'!K17</f>
        <v>3</v>
      </c>
    </row>
    <row r="10" spans="1:26" x14ac:dyDescent="0.2">
      <c r="A10" s="7" t="s">
        <v>29</v>
      </c>
      <c r="B10" s="5"/>
      <c r="K10" s="5"/>
      <c r="L10" s="5"/>
      <c r="M10" s="5"/>
      <c r="N10" s="5"/>
      <c r="S10" s="4">
        <f>'[4]summary 0702'!K18:K18</f>
        <v>1</v>
      </c>
      <c r="U10" s="4">
        <f>'[4]summary 0716'!K17</f>
        <v>1</v>
      </c>
      <c r="V10" s="4">
        <f>'[4]summary 0723'!K17</f>
        <v>1</v>
      </c>
      <c r="W10" s="4">
        <f>'[4]summary 0730'!K18</f>
        <v>2</v>
      </c>
      <c r="X10" s="4">
        <f>'[4]summary 0806'!K18</f>
        <v>1</v>
      </c>
      <c r="Z10" s="4">
        <f>'summary 0820'!K18</f>
        <v>1</v>
      </c>
    </row>
    <row r="11" spans="1:26" x14ac:dyDescent="0.2">
      <c r="A11" s="8" t="s">
        <v>30</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0</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32</v>
      </c>
      <c r="B91" s="11"/>
      <c r="C91" s="11"/>
      <c r="D91" s="11"/>
      <c r="E91" s="11"/>
      <c r="F91" s="12"/>
      <c r="G91" s="11"/>
      <c r="H91" s="11"/>
      <c r="I91" s="12"/>
      <c r="J91" s="12"/>
      <c r="K91" s="12"/>
      <c r="L91" s="11"/>
    </row>
    <row r="92" spans="1:12" x14ac:dyDescent="0.2">
      <c r="A92" s="11" t="s">
        <v>267</v>
      </c>
      <c r="B92" s="11"/>
      <c r="C92" s="11"/>
      <c r="D92" s="11"/>
      <c r="E92" s="11"/>
      <c r="F92" s="12"/>
      <c r="G92" s="11"/>
      <c r="H92" s="11"/>
      <c r="I92" s="12"/>
      <c r="J92" s="12"/>
      <c r="K92" s="12"/>
      <c r="L92" s="11"/>
    </row>
    <row r="93" spans="1:12" x14ac:dyDescent="0.2">
      <c r="A93" s="11" t="s">
        <v>268</v>
      </c>
      <c r="B93" s="11"/>
      <c r="C93" s="11"/>
      <c r="D93" s="11"/>
      <c r="E93" s="11"/>
      <c r="F93" s="12"/>
      <c r="G93" s="11"/>
      <c r="H93" s="11"/>
      <c r="I93" s="12"/>
      <c r="J93" s="12"/>
      <c r="K93" s="12"/>
      <c r="L93" s="11"/>
    </row>
    <row r="94" spans="1:12" x14ac:dyDescent="0.2">
      <c r="A94" s="11" t="s">
        <v>269</v>
      </c>
      <c r="B94" s="11"/>
      <c r="C94" s="11"/>
      <c r="D94" s="11"/>
      <c r="E94" s="11"/>
      <c r="F94" s="12"/>
      <c r="G94" s="11"/>
      <c r="H94" s="11"/>
      <c r="I94" s="12"/>
      <c r="J94" s="12"/>
      <c r="K94" s="12"/>
      <c r="L94" s="11"/>
    </row>
    <row r="95" spans="1:12" x14ac:dyDescent="0.2">
      <c r="A95" s="11" t="s">
        <v>270</v>
      </c>
      <c r="B95" s="11"/>
      <c r="C95" s="11"/>
      <c r="D95" s="11"/>
      <c r="E95" s="11"/>
      <c r="F95" s="12"/>
      <c r="G95" s="11"/>
      <c r="H95" s="11"/>
      <c r="I95" s="12"/>
      <c r="J95" s="12"/>
      <c r="K95" s="12"/>
      <c r="L95" s="11"/>
    </row>
    <row r="96" spans="1:12" x14ac:dyDescent="0.2">
      <c r="A96" s="11" t="s">
        <v>271</v>
      </c>
      <c r="B96" s="11"/>
      <c r="C96" s="11"/>
      <c r="D96" s="11"/>
      <c r="E96" s="11"/>
      <c r="F96" s="12"/>
      <c r="G96" s="11"/>
      <c r="H96" s="11"/>
      <c r="I96" s="12"/>
      <c r="J96" s="12"/>
      <c r="K96" s="12"/>
      <c r="L96" s="11"/>
    </row>
    <row r="97" spans="1:25" x14ac:dyDescent="0.2">
      <c r="A97" s="11" t="s">
        <v>272</v>
      </c>
      <c r="B97" s="11"/>
      <c r="C97" s="11"/>
      <c r="D97" s="11"/>
      <c r="E97" s="11"/>
      <c r="F97" s="12"/>
      <c r="G97" s="11"/>
      <c r="H97" s="11"/>
      <c r="I97" s="12"/>
      <c r="J97" s="12"/>
      <c r="K97" s="12"/>
      <c r="L97" s="11"/>
    </row>
    <row r="98" spans="1:25" x14ac:dyDescent="0.2">
      <c r="A98" s="11" t="s">
        <v>273</v>
      </c>
      <c r="B98" s="11"/>
      <c r="C98" s="11"/>
      <c r="D98" s="11"/>
      <c r="E98" s="11"/>
      <c r="F98" s="12"/>
      <c r="G98" s="11"/>
      <c r="H98" s="11"/>
      <c r="I98" s="12"/>
      <c r="J98" s="12"/>
      <c r="K98" s="12"/>
      <c r="L98" s="11"/>
    </row>
    <row r="99" spans="1:25" x14ac:dyDescent="0.2">
      <c r="A99" s="11" t="s">
        <v>274</v>
      </c>
      <c r="B99" s="11"/>
      <c r="C99" s="11"/>
      <c r="D99" s="11"/>
      <c r="E99" s="11"/>
      <c r="F99" s="12"/>
      <c r="G99" s="11"/>
      <c r="H99" s="11"/>
      <c r="I99" s="12"/>
      <c r="J99" s="12"/>
      <c r="K99" s="12"/>
      <c r="L99" s="11"/>
    </row>
    <row r="100" spans="1:25" x14ac:dyDescent="0.2">
      <c r="A100" s="11" t="s">
        <v>275</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33</v>
      </c>
      <c r="F102" s="14"/>
      <c r="G102" s="14"/>
      <c r="H102" s="14"/>
      <c r="I102" s="14" t="s">
        <v>34</v>
      </c>
      <c r="J102" s="14" t="s">
        <v>35</v>
      </c>
      <c r="K102" s="14" t="s">
        <v>36</v>
      </c>
      <c r="L102" s="14" t="s">
        <v>37</v>
      </c>
    </row>
    <row r="103" spans="1:25" x14ac:dyDescent="0.2">
      <c r="A103" s="14" t="s">
        <v>38</v>
      </c>
      <c r="B103" s="14" t="s">
        <v>39</v>
      </c>
      <c r="C103" s="14" t="s">
        <v>40</v>
      </c>
      <c r="D103" s="14" t="s">
        <v>41</v>
      </c>
      <c r="E103" s="14" t="s">
        <v>42</v>
      </c>
      <c r="F103" s="14" t="s">
        <v>32</v>
      </c>
      <c r="G103" s="14" t="s">
        <v>43</v>
      </c>
      <c r="H103" s="14" t="s">
        <v>44</v>
      </c>
      <c r="I103" s="14" t="s">
        <v>45</v>
      </c>
      <c r="J103" s="14" t="s">
        <v>46</v>
      </c>
      <c r="K103" s="14" t="s">
        <v>47</v>
      </c>
      <c r="L103" s="14" t="s">
        <v>48</v>
      </c>
    </row>
    <row r="104" spans="1:25" x14ac:dyDescent="0.2">
      <c r="A104" s="14"/>
      <c r="B104" s="14"/>
      <c r="C104" s="14"/>
      <c r="D104" s="14"/>
      <c r="E104" s="14"/>
      <c r="F104" s="14"/>
      <c r="G104" s="14"/>
      <c r="H104" s="14"/>
      <c r="I104" s="14"/>
      <c r="J104" s="14"/>
      <c r="K104" s="14"/>
      <c r="L104" s="14"/>
    </row>
    <row r="105" spans="1:25" ht="25.5" x14ac:dyDescent="0.2">
      <c r="A105" s="15">
        <v>37119</v>
      </c>
      <c r="B105" s="16" t="s">
        <v>49</v>
      </c>
      <c r="C105" s="16" t="s">
        <v>50</v>
      </c>
      <c r="D105" s="16" t="s">
        <v>51</v>
      </c>
      <c r="E105" s="16" t="s">
        <v>52</v>
      </c>
      <c r="F105" s="16" t="s">
        <v>53</v>
      </c>
      <c r="G105" s="17" t="s">
        <v>54</v>
      </c>
      <c r="H105" s="17" t="s">
        <v>55</v>
      </c>
      <c r="I105" s="16" t="s">
        <v>56</v>
      </c>
      <c r="J105" s="16" t="s">
        <v>56</v>
      </c>
      <c r="K105" s="16" t="s">
        <v>57</v>
      </c>
      <c r="L105" s="16" t="s">
        <v>58</v>
      </c>
    </row>
    <row r="106" spans="1:25" ht="89.25" x14ac:dyDescent="0.2">
      <c r="A106" s="15">
        <v>37116</v>
      </c>
      <c r="B106" s="18" t="s">
        <v>59</v>
      </c>
      <c r="C106" s="16" t="s">
        <v>60</v>
      </c>
      <c r="D106" s="16" t="s">
        <v>61</v>
      </c>
      <c r="E106" s="16" t="s">
        <v>62</v>
      </c>
      <c r="F106" s="16" t="s">
        <v>63</v>
      </c>
      <c r="G106" s="17" t="s">
        <v>64</v>
      </c>
      <c r="H106" s="17" t="s">
        <v>65</v>
      </c>
      <c r="I106" s="16" t="s">
        <v>56</v>
      </c>
      <c r="J106" s="16" t="s">
        <v>57</v>
      </c>
      <c r="K106" s="16" t="s">
        <v>57</v>
      </c>
      <c r="L106" s="16" t="s">
        <v>58</v>
      </c>
    </row>
    <row r="107" spans="1:25" ht="38.25" x14ac:dyDescent="0.2">
      <c r="A107" s="15">
        <v>37116</v>
      </c>
      <c r="B107" s="16" t="s">
        <v>49</v>
      </c>
      <c r="C107" s="16" t="s">
        <v>50</v>
      </c>
      <c r="D107" s="16" t="s">
        <v>51</v>
      </c>
      <c r="E107" s="16" t="s">
        <v>52</v>
      </c>
      <c r="F107" s="16" t="s">
        <v>53</v>
      </c>
      <c r="G107" s="17" t="s">
        <v>66</v>
      </c>
      <c r="H107" s="17" t="s">
        <v>67</v>
      </c>
      <c r="I107" s="16" t="s">
        <v>56</v>
      </c>
      <c r="J107" s="16" t="s">
        <v>56</v>
      </c>
      <c r="K107" s="16" t="s">
        <v>57</v>
      </c>
      <c r="L107" s="16" t="s">
        <v>58</v>
      </c>
    </row>
    <row r="108" spans="1:25" ht="76.5" x14ac:dyDescent="0.2">
      <c r="A108" s="15">
        <v>37116</v>
      </c>
      <c r="B108" s="16" t="s">
        <v>68</v>
      </c>
      <c r="C108" s="16" t="s">
        <v>69</v>
      </c>
      <c r="D108" s="16" t="s">
        <v>70</v>
      </c>
      <c r="E108" s="16" t="s">
        <v>71</v>
      </c>
      <c r="F108" s="16" t="s">
        <v>63</v>
      </c>
      <c r="G108" s="17" t="s">
        <v>72</v>
      </c>
      <c r="H108" s="17" t="s">
        <v>73</v>
      </c>
      <c r="I108" s="16" t="s">
        <v>56</v>
      </c>
      <c r="J108" s="16" t="s">
        <v>57</v>
      </c>
      <c r="K108" s="16" t="s">
        <v>57</v>
      </c>
      <c r="L108" s="16" t="s">
        <v>58</v>
      </c>
    </row>
    <row r="109" spans="1:25" ht="24.75" customHeight="1" x14ac:dyDescent="0.2">
      <c r="A109" s="15">
        <v>37113</v>
      </c>
      <c r="B109" s="16" t="s">
        <v>49</v>
      </c>
      <c r="C109" s="16" t="s">
        <v>50</v>
      </c>
      <c r="D109" s="16" t="s">
        <v>51</v>
      </c>
      <c r="E109" s="16" t="s">
        <v>52</v>
      </c>
      <c r="F109" s="16" t="s">
        <v>53</v>
      </c>
      <c r="G109" s="17" t="s">
        <v>66</v>
      </c>
      <c r="H109" s="17" t="s">
        <v>67</v>
      </c>
      <c r="I109" s="16" t="s">
        <v>56</v>
      </c>
      <c r="J109" s="16" t="s">
        <v>56</v>
      </c>
      <c r="K109" s="16" t="s">
        <v>57</v>
      </c>
      <c r="L109" s="16" t="s">
        <v>58</v>
      </c>
    </row>
    <row r="110" spans="1:25" ht="25.5" x14ac:dyDescent="0.2">
      <c r="A110" s="15">
        <v>37109</v>
      </c>
      <c r="B110" s="16" t="s">
        <v>74</v>
      </c>
      <c r="C110" s="19" t="s">
        <v>50</v>
      </c>
      <c r="D110" s="20" t="s">
        <v>75</v>
      </c>
      <c r="E110" s="21" t="s">
        <v>76</v>
      </c>
      <c r="F110" s="16" t="s">
        <v>77</v>
      </c>
      <c r="G110" s="17" t="s">
        <v>78</v>
      </c>
      <c r="H110" s="18" t="s">
        <v>79</v>
      </c>
      <c r="I110" s="16" t="s">
        <v>57</v>
      </c>
      <c r="J110" s="16" t="s">
        <v>56</v>
      </c>
      <c r="K110" s="16" t="s">
        <v>57</v>
      </c>
      <c r="L110" s="16" t="s">
        <v>58</v>
      </c>
      <c r="M110" s="22"/>
      <c r="N110" s="22"/>
      <c r="O110" s="22"/>
      <c r="P110" s="22"/>
      <c r="Q110" s="22"/>
      <c r="R110" s="22"/>
      <c r="S110" s="22"/>
      <c r="T110" s="22"/>
      <c r="U110" s="22"/>
      <c r="V110" s="22"/>
      <c r="W110" s="22"/>
      <c r="X110" s="22"/>
      <c r="Y110" s="22"/>
    </row>
    <row r="111" spans="1:25" ht="38.25" x14ac:dyDescent="0.2">
      <c r="A111" s="15">
        <v>37109</v>
      </c>
      <c r="B111" s="16" t="s">
        <v>80</v>
      </c>
      <c r="C111" s="16" t="s">
        <v>69</v>
      </c>
      <c r="D111" s="16" t="s">
        <v>81</v>
      </c>
      <c r="E111" s="16"/>
      <c r="F111" s="16" t="s">
        <v>82</v>
      </c>
      <c r="G111" s="17" t="s">
        <v>83</v>
      </c>
      <c r="H111" s="17" t="s">
        <v>84</v>
      </c>
      <c r="I111" s="16" t="s">
        <v>57</v>
      </c>
      <c r="J111" s="16" t="s">
        <v>56</v>
      </c>
      <c r="K111" s="16" t="s">
        <v>57</v>
      </c>
      <c r="L111" s="16" t="s">
        <v>58</v>
      </c>
      <c r="M111" s="22"/>
      <c r="N111" s="22"/>
      <c r="O111" s="22"/>
      <c r="P111" s="22"/>
      <c r="Q111" s="22"/>
      <c r="R111" s="22"/>
      <c r="S111" s="22"/>
      <c r="T111" s="22"/>
      <c r="U111" s="22"/>
      <c r="V111" s="22"/>
      <c r="W111" s="22"/>
      <c r="X111" s="22"/>
      <c r="Y111" s="22"/>
    </row>
    <row r="112" spans="1:25" ht="63.75" x14ac:dyDescent="0.2">
      <c r="A112" s="15">
        <v>37105</v>
      </c>
      <c r="B112" s="23" t="s">
        <v>85</v>
      </c>
      <c r="C112" s="16" t="s">
        <v>60</v>
      </c>
      <c r="D112" s="16" t="s">
        <v>86</v>
      </c>
      <c r="E112" s="16" t="s">
        <v>87</v>
      </c>
      <c r="F112" s="16" t="s">
        <v>88</v>
      </c>
      <c r="G112" s="17" t="s">
        <v>89</v>
      </c>
      <c r="H112" s="17" t="s">
        <v>90</v>
      </c>
      <c r="I112" s="16" t="s">
        <v>57</v>
      </c>
      <c r="J112" s="16" t="s">
        <v>56</v>
      </c>
      <c r="K112" s="16" t="s">
        <v>57</v>
      </c>
      <c r="L112" s="16" t="s">
        <v>58</v>
      </c>
      <c r="M112" s="22"/>
      <c r="N112" s="22"/>
      <c r="O112" s="22"/>
      <c r="P112" s="22"/>
      <c r="Q112" s="22"/>
      <c r="R112" s="22"/>
      <c r="S112" s="22"/>
      <c r="T112" s="22"/>
      <c r="U112" s="22"/>
      <c r="V112" s="22"/>
      <c r="W112" s="22"/>
      <c r="X112" s="22"/>
      <c r="Y112" s="22"/>
    </row>
    <row r="113" spans="1:25" ht="55.5" customHeight="1" x14ac:dyDescent="0.2">
      <c r="A113" s="15">
        <v>37105</v>
      </c>
      <c r="B113" s="16" t="s">
        <v>51</v>
      </c>
      <c r="C113" s="16" t="s">
        <v>50</v>
      </c>
      <c r="D113" s="16" t="s">
        <v>51</v>
      </c>
      <c r="E113" s="16" t="s">
        <v>52</v>
      </c>
      <c r="F113" s="16" t="s">
        <v>88</v>
      </c>
      <c r="G113" s="17" t="s">
        <v>91</v>
      </c>
      <c r="H113" s="17" t="s">
        <v>92</v>
      </c>
      <c r="I113" s="16" t="s">
        <v>57</v>
      </c>
      <c r="J113" s="16" t="s">
        <v>56</v>
      </c>
      <c r="K113" s="16" t="s">
        <v>57</v>
      </c>
      <c r="L113" s="16" t="s">
        <v>58</v>
      </c>
      <c r="M113" s="22"/>
      <c r="N113" s="22"/>
      <c r="O113" s="22"/>
      <c r="P113" s="22"/>
      <c r="Q113" s="22"/>
      <c r="R113" s="22"/>
      <c r="S113" s="22"/>
      <c r="T113" s="22"/>
      <c r="U113" s="22"/>
      <c r="V113" s="22"/>
      <c r="W113" s="22"/>
      <c r="X113" s="22"/>
      <c r="Y113" s="22"/>
    </row>
    <row r="114" spans="1:25" ht="51" x14ac:dyDescent="0.2">
      <c r="A114" s="15">
        <v>37102</v>
      </c>
      <c r="B114" s="16" t="s">
        <v>93</v>
      </c>
      <c r="C114" s="16" t="s">
        <v>60</v>
      </c>
      <c r="D114" s="16" t="s">
        <v>94</v>
      </c>
      <c r="E114" s="16" t="s">
        <v>62</v>
      </c>
      <c r="F114" s="16" t="s">
        <v>63</v>
      </c>
      <c r="G114" s="17" t="s">
        <v>95</v>
      </c>
      <c r="H114" s="17" t="s">
        <v>96</v>
      </c>
      <c r="I114" s="16" t="s">
        <v>56</v>
      </c>
      <c r="J114" s="16" t="s">
        <v>57</v>
      </c>
      <c r="K114" s="16" t="s">
        <v>57</v>
      </c>
      <c r="L114" s="16" t="s">
        <v>58</v>
      </c>
      <c r="M114" s="22"/>
      <c r="N114" s="22"/>
      <c r="O114" s="22"/>
      <c r="P114" s="22"/>
      <c r="Q114" s="22"/>
      <c r="R114" s="22"/>
      <c r="S114" s="22"/>
      <c r="T114" s="22"/>
      <c r="U114" s="22"/>
      <c r="V114" s="22"/>
      <c r="W114" s="22"/>
      <c r="X114" s="22"/>
      <c r="Y114" s="22"/>
    </row>
    <row r="115" spans="1:25" ht="63.75" x14ac:dyDescent="0.2">
      <c r="A115" s="15">
        <v>37099</v>
      </c>
      <c r="B115" s="16" t="s">
        <v>97</v>
      </c>
      <c r="C115" s="16" t="s">
        <v>50</v>
      </c>
      <c r="D115" s="16" t="s">
        <v>98</v>
      </c>
      <c r="E115" s="16" t="s">
        <v>52</v>
      </c>
      <c r="F115" s="16" t="s">
        <v>53</v>
      </c>
      <c r="G115" s="17" t="s">
        <v>99</v>
      </c>
      <c r="H115" s="17" t="s">
        <v>100</v>
      </c>
      <c r="I115" s="16" t="s">
        <v>56</v>
      </c>
      <c r="J115" s="16" t="s">
        <v>56</v>
      </c>
      <c r="K115" s="16" t="s">
        <v>56</v>
      </c>
      <c r="L115" s="16" t="s">
        <v>58</v>
      </c>
      <c r="M115" s="22"/>
      <c r="N115" s="22"/>
      <c r="O115" s="22"/>
      <c r="P115" s="22"/>
      <c r="Q115" s="22"/>
      <c r="R115" s="22"/>
      <c r="S115" s="22"/>
      <c r="T115" s="22"/>
      <c r="U115" s="22"/>
      <c r="V115" s="22"/>
      <c r="W115" s="22"/>
      <c r="X115" s="22"/>
      <c r="Y115" s="22"/>
    </row>
    <row r="116" spans="1:25" ht="76.5" x14ac:dyDescent="0.2">
      <c r="A116" s="15">
        <v>37099</v>
      </c>
      <c r="B116" s="23" t="s">
        <v>101</v>
      </c>
      <c r="C116" s="16" t="s">
        <v>69</v>
      </c>
      <c r="D116" s="16" t="s">
        <v>102</v>
      </c>
      <c r="E116" s="16" t="s">
        <v>103</v>
      </c>
      <c r="F116" s="16" t="s">
        <v>88</v>
      </c>
      <c r="G116" s="17" t="s">
        <v>104</v>
      </c>
      <c r="H116" s="17" t="s">
        <v>105</v>
      </c>
      <c r="I116" s="16" t="s">
        <v>57</v>
      </c>
      <c r="J116" s="16" t="s">
        <v>56</v>
      </c>
      <c r="K116" s="16" t="s">
        <v>57</v>
      </c>
      <c r="L116" s="16" t="s">
        <v>58</v>
      </c>
      <c r="M116" s="22"/>
      <c r="N116" s="22"/>
      <c r="O116" s="22"/>
      <c r="P116" s="22"/>
      <c r="Q116" s="22"/>
      <c r="R116" s="22"/>
      <c r="S116" s="22"/>
      <c r="T116" s="22"/>
      <c r="U116" s="22"/>
      <c r="V116" s="22"/>
      <c r="W116" s="22"/>
      <c r="X116" s="22"/>
      <c r="Y116" s="22"/>
    </row>
    <row r="117" spans="1:25" ht="38.25" x14ac:dyDescent="0.2">
      <c r="A117" s="15">
        <v>37095</v>
      </c>
      <c r="B117" s="16" t="s">
        <v>106</v>
      </c>
      <c r="C117" s="16" t="s">
        <v>60</v>
      </c>
      <c r="D117" s="16" t="s">
        <v>107</v>
      </c>
      <c r="E117" s="16" t="s">
        <v>108</v>
      </c>
      <c r="F117" s="16" t="s">
        <v>77</v>
      </c>
      <c r="G117" s="17" t="s">
        <v>109</v>
      </c>
      <c r="H117" s="17" t="s">
        <v>110</v>
      </c>
      <c r="I117" s="16" t="s">
        <v>57</v>
      </c>
      <c r="J117" s="16" t="s">
        <v>56</v>
      </c>
      <c r="K117" s="16" t="s">
        <v>57</v>
      </c>
      <c r="L117" s="16" t="s">
        <v>58</v>
      </c>
      <c r="M117" s="22"/>
      <c r="N117" s="22"/>
      <c r="O117" s="22"/>
      <c r="P117" s="22"/>
      <c r="Q117" s="22"/>
      <c r="R117" s="22"/>
      <c r="S117" s="22"/>
      <c r="T117" s="22"/>
      <c r="U117" s="22"/>
      <c r="V117" s="22"/>
      <c r="W117" s="22"/>
      <c r="X117" s="22"/>
      <c r="Y117" s="22"/>
    </row>
    <row r="118" spans="1:25" ht="38.25" x14ac:dyDescent="0.2">
      <c r="A118" s="15">
        <v>37092</v>
      </c>
      <c r="B118" s="16" t="s">
        <v>106</v>
      </c>
      <c r="C118" s="16" t="s">
        <v>60</v>
      </c>
      <c r="D118" s="16" t="s">
        <v>107</v>
      </c>
      <c r="E118" s="16" t="s">
        <v>108</v>
      </c>
      <c r="F118" s="16" t="s">
        <v>77</v>
      </c>
      <c r="G118" s="17" t="s">
        <v>109</v>
      </c>
      <c r="H118" s="17" t="s">
        <v>111</v>
      </c>
      <c r="I118" s="16" t="s">
        <v>57</v>
      </c>
      <c r="J118" s="16" t="s">
        <v>56</v>
      </c>
      <c r="K118" s="16" t="s">
        <v>56</v>
      </c>
      <c r="L118" s="16" t="s">
        <v>58</v>
      </c>
      <c r="M118" s="22"/>
      <c r="N118" s="22"/>
      <c r="O118" s="22"/>
      <c r="P118" s="22"/>
      <c r="Q118" s="22"/>
      <c r="R118" s="22"/>
      <c r="S118" s="22"/>
      <c r="T118" s="22"/>
      <c r="U118" s="22"/>
      <c r="V118" s="22"/>
      <c r="W118" s="22"/>
      <c r="X118" s="22"/>
      <c r="Y118" s="22"/>
    </row>
    <row r="119" spans="1:25" ht="38.25" x14ac:dyDescent="0.2">
      <c r="A119" s="24">
        <v>37092</v>
      </c>
      <c r="B119" s="18" t="s">
        <v>112</v>
      </c>
      <c r="C119" s="18" t="s">
        <v>113</v>
      </c>
      <c r="D119" s="18" t="s">
        <v>114</v>
      </c>
      <c r="E119" s="18" t="s">
        <v>115</v>
      </c>
      <c r="F119" s="18" t="s">
        <v>77</v>
      </c>
      <c r="G119" s="17" t="s">
        <v>116</v>
      </c>
      <c r="H119" s="18" t="s">
        <v>84</v>
      </c>
      <c r="I119" s="18" t="s">
        <v>57</v>
      </c>
      <c r="J119" s="18" t="s">
        <v>56</v>
      </c>
      <c r="K119" s="18" t="s">
        <v>56</v>
      </c>
      <c r="L119" s="18" t="s">
        <v>58</v>
      </c>
      <c r="M119" s="22"/>
      <c r="N119" s="22"/>
      <c r="O119" s="22"/>
      <c r="P119" s="22"/>
      <c r="Q119" s="22"/>
      <c r="R119" s="22"/>
      <c r="S119" s="22"/>
      <c r="T119" s="22"/>
      <c r="U119" s="22"/>
      <c r="V119" s="22"/>
      <c r="W119" s="22"/>
      <c r="X119" s="22"/>
      <c r="Y119" s="22"/>
    </row>
    <row r="120" spans="1:25" ht="38.25" x14ac:dyDescent="0.2">
      <c r="A120" s="24">
        <v>37090</v>
      </c>
      <c r="B120" s="18" t="s">
        <v>117</v>
      </c>
      <c r="C120" s="18" t="s">
        <v>50</v>
      </c>
      <c r="D120" s="18" t="s">
        <v>117</v>
      </c>
      <c r="E120" s="18" t="s">
        <v>52</v>
      </c>
      <c r="F120" s="18" t="s">
        <v>53</v>
      </c>
      <c r="G120" s="17" t="s">
        <v>118</v>
      </c>
      <c r="H120" s="18" t="s">
        <v>96</v>
      </c>
      <c r="I120" s="18" t="s">
        <v>56</v>
      </c>
      <c r="J120" s="18" t="s">
        <v>56</v>
      </c>
      <c r="K120" s="18" t="s">
        <v>56</v>
      </c>
      <c r="L120" s="18" t="s">
        <v>58</v>
      </c>
      <c r="M120" s="22"/>
      <c r="N120" s="22"/>
      <c r="O120" s="22"/>
      <c r="P120" s="22"/>
      <c r="Q120" s="22"/>
      <c r="R120" s="22"/>
      <c r="S120" s="22"/>
      <c r="T120" s="22"/>
      <c r="U120" s="22"/>
      <c r="V120" s="22"/>
      <c r="W120" s="22"/>
      <c r="X120" s="22"/>
      <c r="Y120" s="22"/>
    </row>
    <row r="121" spans="1:25" ht="51" x14ac:dyDescent="0.2">
      <c r="A121" s="24">
        <v>37081</v>
      </c>
      <c r="B121" s="18" t="s">
        <v>119</v>
      </c>
      <c r="C121" s="18" t="s">
        <v>60</v>
      </c>
      <c r="D121" s="18" t="s">
        <v>120</v>
      </c>
      <c r="E121" s="18" t="s">
        <v>121</v>
      </c>
      <c r="F121" s="18" t="s">
        <v>77</v>
      </c>
      <c r="G121" s="17" t="s">
        <v>122</v>
      </c>
      <c r="H121" s="18" t="s">
        <v>123</v>
      </c>
      <c r="I121" s="18" t="s">
        <v>57</v>
      </c>
      <c r="J121" s="18" t="s">
        <v>56</v>
      </c>
      <c r="K121" s="18" t="s">
        <v>56</v>
      </c>
      <c r="L121" s="18" t="s">
        <v>58</v>
      </c>
      <c r="M121" s="22"/>
      <c r="N121" s="22"/>
      <c r="O121" s="22"/>
      <c r="P121" s="22"/>
      <c r="Q121" s="22"/>
      <c r="R121" s="22"/>
      <c r="S121" s="22"/>
      <c r="T121" s="22"/>
      <c r="U121" s="22"/>
      <c r="V121" s="22"/>
      <c r="W121" s="22"/>
      <c r="X121" s="22"/>
      <c r="Y121" s="22"/>
    </row>
    <row r="122" spans="1:25" ht="76.5" x14ac:dyDescent="0.2">
      <c r="A122" s="24">
        <v>37081</v>
      </c>
      <c r="B122" s="18" t="s">
        <v>124</v>
      </c>
      <c r="C122" s="18" t="s">
        <v>50</v>
      </c>
      <c r="D122" s="18" t="s">
        <v>125</v>
      </c>
      <c r="E122" s="18" t="s">
        <v>52</v>
      </c>
      <c r="F122" s="18" t="s">
        <v>63</v>
      </c>
      <c r="G122" s="17" t="s">
        <v>126</v>
      </c>
      <c r="H122" s="17" t="s">
        <v>127</v>
      </c>
      <c r="I122" s="18" t="s">
        <v>57</v>
      </c>
      <c r="J122" s="18" t="s">
        <v>56</v>
      </c>
      <c r="K122" s="18" t="s">
        <v>56</v>
      </c>
      <c r="L122" s="18" t="s">
        <v>58</v>
      </c>
      <c r="M122" s="22"/>
      <c r="N122" s="22"/>
      <c r="O122" s="22"/>
      <c r="P122" s="22"/>
      <c r="Q122" s="22"/>
      <c r="R122" s="22"/>
      <c r="S122" s="22"/>
      <c r="T122" s="22"/>
      <c r="U122" s="22"/>
      <c r="V122" s="22"/>
      <c r="W122" s="22"/>
      <c r="X122" s="22"/>
      <c r="Y122" s="22"/>
    </row>
    <row r="123" spans="1:25" x14ac:dyDescent="0.2">
      <c r="A123" s="24">
        <v>37074</v>
      </c>
      <c r="B123" s="18" t="s">
        <v>128</v>
      </c>
      <c r="C123" s="18" t="s">
        <v>129</v>
      </c>
      <c r="D123" s="18" t="s">
        <v>130</v>
      </c>
      <c r="E123" s="18" t="s">
        <v>131</v>
      </c>
      <c r="F123" s="18" t="s">
        <v>88</v>
      </c>
      <c r="G123" s="17" t="s">
        <v>84</v>
      </c>
      <c r="H123" s="17"/>
      <c r="I123" s="18"/>
      <c r="J123" s="18"/>
      <c r="K123" s="18"/>
      <c r="L123" s="18" t="s">
        <v>58</v>
      </c>
      <c r="M123" s="22"/>
      <c r="N123" s="22"/>
      <c r="O123" s="22"/>
      <c r="P123" s="22"/>
      <c r="Q123" s="22"/>
      <c r="R123" s="22"/>
      <c r="S123" s="22"/>
      <c r="T123" s="22"/>
      <c r="U123" s="22"/>
      <c r="V123" s="22"/>
      <c r="W123" s="22"/>
      <c r="X123" s="22"/>
      <c r="Y123" s="22"/>
    </row>
    <row r="124" spans="1:25" ht="51" x14ac:dyDescent="0.2">
      <c r="A124" s="24">
        <v>37074</v>
      </c>
      <c r="B124" s="18" t="s">
        <v>132</v>
      </c>
      <c r="C124" s="18" t="s">
        <v>50</v>
      </c>
      <c r="D124" s="18" t="s">
        <v>133</v>
      </c>
      <c r="E124" s="18" t="s">
        <v>52</v>
      </c>
      <c r="F124" s="18" t="s">
        <v>63</v>
      </c>
      <c r="G124" s="17" t="s">
        <v>134</v>
      </c>
      <c r="H124" s="17" t="s">
        <v>55</v>
      </c>
      <c r="I124" s="18" t="s">
        <v>57</v>
      </c>
      <c r="J124" s="18" t="s">
        <v>57</v>
      </c>
      <c r="K124" s="18" t="s">
        <v>57</v>
      </c>
      <c r="L124" s="18" t="s">
        <v>58</v>
      </c>
      <c r="M124" s="22"/>
      <c r="N124" s="22"/>
      <c r="O124" s="22"/>
      <c r="P124" s="22"/>
      <c r="Q124" s="22"/>
      <c r="R124" s="22"/>
      <c r="S124" s="22"/>
      <c r="T124" s="22"/>
      <c r="U124" s="22"/>
      <c r="V124" s="22"/>
      <c r="W124" s="22"/>
      <c r="X124" s="22"/>
      <c r="Y124" s="22"/>
    </row>
    <row r="125" spans="1:25" ht="25.5" x14ac:dyDescent="0.2">
      <c r="A125" s="24">
        <v>37071</v>
      </c>
      <c r="B125" s="18" t="s">
        <v>135</v>
      </c>
      <c r="C125" s="18" t="s">
        <v>50</v>
      </c>
      <c r="D125" s="18" t="s">
        <v>135</v>
      </c>
      <c r="E125" s="18" t="s">
        <v>52</v>
      </c>
      <c r="F125" s="18" t="s">
        <v>82</v>
      </c>
      <c r="G125" s="17" t="s">
        <v>136</v>
      </c>
      <c r="H125" s="17" t="s">
        <v>137</v>
      </c>
      <c r="I125" s="18" t="s">
        <v>57</v>
      </c>
      <c r="J125" s="18" t="s">
        <v>56</v>
      </c>
      <c r="K125" s="18" t="s">
        <v>57</v>
      </c>
      <c r="L125" s="18" t="s">
        <v>58</v>
      </c>
      <c r="M125" s="22"/>
      <c r="N125" s="22"/>
      <c r="O125" s="22"/>
      <c r="P125" s="22"/>
      <c r="Q125" s="22"/>
      <c r="R125" s="22"/>
      <c r="S125" s="22"/>
      <c r="T125" s="22"/>
      <c r="U125" s="22"/>
      <c r="V125" s="22"/>
      <c r="W125" s="22"/>
      <c r="X125" s="22"/>
      <c r="Y125" s="22"/>
    </row>
    <row r="126" spans="1:25" ht="51" x14ac:dyDescent="0.2">
      <c r="A126" s="24">
        <v>37069</v>
      </c>
      <c r="B126" s="17" t="s">
        <v>138</v>
      </c>
      <c r="C126" s="18" t="s">
        <v>60</v>
      </c>
      <c r="D126" s="18" t="s">
        <v>139</v>
      </c>
      <c r="E126" s="18" t="s">
        <v>140</v>
      </c>
      <c r="F126" s="18" t="s">
        <v>82</v>
      </c>
      <c r="G126" s="17" t="s">
        <v>141</v>
      </c>
      <c r="H126" s="17" t="s">
        <v>142</v>
      </c>
      <c r="I126" s="18" t="s">
        <v>57</v>
      </c>
      <c r="J126" s="18" t="s">
        <v>56</v>
      </c>
      <c r="K126" s="18" t="s">
        <v>57</v>
      </c>
      <c r="L126" s="18" t="s">
        <v>58</v>
      </c>
      <c r="M126" s="22"/>
      <c r="N126" s="22"/>
      <c r="O126" s="22"/>
      <c r="P126" s="22"/>
      <c r="Q126" s="22"/>
      <c r="R126" s="22"/>
      <c r="S126" s="22"/>
      <c r="T126" s="22"/>
      <c r="U126" s="22"/>
      <c r="V126" s="22"/>
      <c r="W126" s="22"/>
      <c r="X126" s="22"/>
      <c r="Y126" s="22"/>
    </row>
    <row r="127" spans="1:25" ht="76.5" x14ac:dyDescent="0.2">
      <c r="A127" s="24">
        <v>37069</v>
      </c>
      <c r="B127" s="18" t="s">
        <v>143</v>
      </c>
      <c r="C127" s="18" t="s">
        <v>50</v>
      </c>
      <c r="D127" s="18" t="s">
        <v>143</v>
      </c>
      <c r="E127" s="18" t="s">
        <v>52</v>
      </c>
      <c r="F127" s="18" t="s">
        <v>82</v>
      </c>
      <c r="G127" s="17" t="s">
        <v>144</v>
      </c>
      <c r="H127" s="17" t="s">
        <v>145</v>
      </c>
      <c r="I127" s="18" t="s">
        <v>57</v>
      </c>
      <c r="J127" s="18" t="s">
        <v>56</v>
      </c>
      <c r="K127" s="18" t="s">
        <v>57</v>
      </c>
      <c r="L127" s="18" t="s">
        <v>58</v>
      </c>
    </row>
    <row r="128" spans="1:25" ht="38.25" x14ac:dyDescent="0.2">
      <c r="A128" s="24">
        <v>37069</v>
      </c>
      <c r="B128" s="18" t="s">
        <v>146</v>
      </c>
      <c r="C128" s="18" t="s">
        <v>113</v>
      </c>
      <c r="D128" s="18" t="s">
        <v>147</v>
      </c>
      <c r="E128" s="18" t="s">
        <v>115</v>
      </c>
      <c r="F128" s="18" t="s">
        <v>63</v>
      </c>
      <c r="G128" s="17" t="s">
        <v>148</v>
      </c>
      <c r="H128" s="17" t="s">
        <v>149</v>
      </c>
      <c r="I128" s="18" t="s">
        <v>56</v>
      </c>
      <c r="J128" s="18" t="s">
        <v>56</v>
      </c>
      <c r="K128" s="18" t="s">
        <v>56</v>
      </c>
      <c r="L128" s="18" t="s">
        <v>58</v>
      </c>
    </row>
    <row r="129" spans="1:12" ht="38.25" x14ac:dyDescent="0.2">
      <c r="A129" s="24">
        <v>37069</v>
      </c>
      <c r="B129" s="18" t="s">
        <v>150</v>
      </c>
      <c r="C129" s="18"/>
      <c r="D129" s="18"/>
      <c r="E129" s="18"/>
      <c r="F129" s="18"/>
      <c r="G129" s="17" t="s">
        <v>151</v>
      </c>
      <c r="H129" s="17" t="s">
        <v>152</v>
      </c>
      <c r="I129" s="18" t="s">
        <v>57</v>
      </c>
      <c r="J129" s="18" t="s">
        <v>56</v>
      </c>
      <c r="K129" s="18" t="s">
        <v>57</v>
      </c>
      <c r="L129" s="18" t="s">
        <v>58</v>
      </c>
    </row>
    <row r="130" spans="1:12" ht="102" x14ac:dyDescent="0.2">
      <c r="A130" s="24">
        <v>37068</v>
      </c>
      <c r="B130" s="18" t="s">
        <v>153</v>
      </c>
      <c r="C130" s="18"/>
      <c r="D130" s="18"/>
      <c r="E130" s="18"/>
      <c r="F130" s="18" t="s">
        <v>63</v>
      </c>
      <c r="G130" s="17" t="s">
        <v>154</v>
      </c>
      <c r="H130" s="17" t="s">
        <v>155</v>
      </c>
      <c r="I130" s="18" t="s">
        <v>56</v>
      </c>
      <c r="J130" s="18" t="s">
        <v>57</v>
      </c>
      <c r="K130" s="18" t="s">
        <v>57</v>
      </c>
      <c r="L130" s="18" t="s">
        <v>58</v>
      </c>
    </row>
    <row r="131" spans="1:12" ht="38.25" x14ac:dyDescent="0.2">
      <c r="A131" s="24">
        <v>37064</v>
      </c>
      <c r="B131" s="18" t="s">
        <v>124</v>
      </c>
      <c r="C131" s="18" t="s">
        <v>50</v>
      </c>
      <c r="D131" s="18" t="s">
        <v>125</v>
      </c>
      <c r="E131" s="18" t="s">
        <v>52</v>
      </c>
      <c r="F131" s="18" t="s">
        <v>53</v>
      </c>
      <c r="G131" s="25" t="s">
        <v>156</v>
      </c>
      <c r="H131" s="18" t="s">
        <v>157</v>
      </c>
      <c r="I131" s="18" t="s">
        <v>56</v>
      </c>
      <c r="J131" s="18" t="s">
        <v>56</v>
      </c>
      <c r="K131" s="18" t="s">
        <v>56</v>
      </c>
      <c r="L131" s="18" t="s">
        <v>58</v>
      </c>
    </row>
    <row r="132" spans="1:12" ht="63.75" x14ac:dyDescent="0.2">
      <c r="A132" s="24">
        <v>37064</v>
      </c>
      <c r="B132" s="18" t="s">
        <v>117</v>
      </c>
      <c r="C132" s="18" t="s">
        <v>50</v>
      </c>
      <c r="D132" s="18" t="s">
        <v>117</v>
      </c>
      <c r="E132" s="18" t="s">
        <v>52</v>
      </c>
      <c r="F132" s="18" t="s">
        <v>53</v>
      </c>
      <c r="G132" s="25" t="s">
        <v>158</v>
      </c>
      <c r="H132" s="25" t="s">
        <v>159</v>
      </c>
      <c r="I132" s="18" t="s">
        <v>56</v>
      </c>
      <c r="J132" s="18" t="s">
        <v>56</v>
      </c>
      <c r="K132" s="18" t="s">
        <v>57</v>
      </c>
      <c r="L132" s="18" t="s">
        <v>58</v>
      </c>
    </row>
    <row r="133" spans="1:12" ht="76.5" x14ac:dyDescent="0.2">
      <c r="A133" s="24">
        <v>37064</v>
      </c>
      <c r="B133" s="25" t="s">
        <v>160</v>
      </c>
      <c r="C133" s="18" t="s">
        <v>113</v>
      </c>
      <c r="D133" s="18" t="s">
        <v>147</v>
      </c>
      <c r="E133" s="18" t="s">
        <v>115</v>
      </c>
      <c r="F133" s="18" t="s">
        <v>88</v>
      </c>
      <c r="G133" s="25" t="s">
        <v>161</v>
      </c>
      <c r="H133" s="18" t="s">
        <v>162</v>
      </c>
      <c r="I133" s="18" t="s">
        <v>56</v>
      </c>
      <c r="J133" s="18" t="s">
        <v>56</v>
      </c>
      <c r="K133" s="18" t="s">
        <v>56</v>
      </c>
      <c r="L133" s="18" t="s">
        <v>58</v>
      </c>
    </row>
    <row r="134" spans="1:12" ht="51" x14ac:dyDescent="0.2">
      <c r="A134" s="24">
        <v>37063</v>
      </c>
      <c r="B134" s="18" t="s">
        <v>163</v>
      </c>
      <c r="C134" s="18" t="s">
        <v>50</v>
      </c>
      <c r="D134" s="18" t="s">
        <v>125</v>
      </c>
      <c r="E134" s="18" t="s">
        <v>52</v>
      </c>
      <c r="F134" s="18" t="s">
        <v>82</v>
      </c>
      <c r="G134" s="25" t="s">
        <v>164</v>
      </c>
      <c r="H134" s="25" t="s">
        <v>165</v>
      </c>
      <c r="I134" s="18" t="s">
        <v>56</v>
      </c>
      <c r="J134" s="18" t="s">
        <v>56</v>
      </c>
      <c r="K134" s="18" t="s">
        <v>56</v>
      </c>
      <c r="L134" s="18" t="s">
        <v>58</v>
      </c>
    </row>
    <row r="135" spans="1:12" ht="38.25" x14ac:dyDescent="0.2">
      <c r="A135" s="24">
        <v>37063</v>
      </c>
      <c r="B135" s="18" t="s">
        <v>117</v>
      </c>
      <c r="C135" s="18" t="s">
        <v>50</v>
      </c>
      <c r="D135" s="18" t="s">
        <v>117</v>
      </c>
      <c r="E135" s="18" t="s">
        <v>52</v>
      </c>
      <c r="F135" s="18" t="s">
        <v>63</v>
      </c>
      <c r="G135" s="25" t="s">
        <v>166</v>
      </c>
      <c r="H135" s="25" t="s">
        <v>167</v>
      </c>
      <c r="I135" s="18" t="s">
        <v>56</v>
      </c>
      <c r="J135" s="18" t="s">
        <v>56</v>
      </c>
      <c r="K135" s="18" t="s">
        <v>56</v>
      </c>
      <c r="L135" s="18" t="s">
        <v>58</v>
      </c>
    </row>
    <row r="136" spans="1:12" ht="38.25" x14ac:dyDescent="0.2">
      <c r="A136" s="24">
        <v>37063</v>
      </c>
      <c r="B136" s="18" t="s">
        <v>168</v>
      </c>
      <c r="C136" s="18" t="s">
        <v>113</v>
      </c>
      <c r="D136" s="18"/>
      <c r="E136" s="18" t="s">
        <v>115</v>
      </c>
      <c r="F136" s="18" t="s">
        <v>82</v>
      </c>
      <c r="G136" s="25" t="s">
        <v>169</v>
      </c>
      <c r="H136" s="25" t="s">
        <v>170</v>
      </c>
      <c r="I136" s="18" t="s">
        <v>57</v>
      </c>
      <c r="J136" s="18" t="s">
        <v>56</v>
      </c>
      <c r="K136" s="18" t="s">
        <v>56</v>
      </c>
      <c r="L136" s="18" t="s">
        <v>58</v>
      </c>
    </row>
    <row r="137" spans="1:12" ht="63.75" x14ac:dyDescent="0.2">
      <c r="A137" s="24">
        <v>37063</v>
      </c>
      <c r="B137" s="18" t="s">
        <v>171</v>
      </c>
      <c r="C137" s="18"/>
      <c r="D137" s="18"/>
      <c r="E137" s="18"/>
      <c r="F137" s="18" t="s">
        <v>82</v>
      </c>
      <c r="G137" s="25" t="s">
        <v>172</v>
      </c>
      <c r="H137" s="25" t="s">
        <v>173</v>
      </c>
      <c r="I137" s="18" t="s">
        <v>57</v>
      </c>
      <c r="J137" s="18" t="s">
        <v>56</v>
      </c>
      <c r="K137" s="18" t="s">
        <v>57</v>
      </c>
      <c r="L137" s="18" t="s">
        <v>58</v>
      </c>
    </row>
    <row r="138" spans="1:12" ht="63.75" x14ac:dyDescent="0.2">
      <c r="A138" s="24">
        <v>37062</v>
      </c>
      <c r="B138" s="18" t="s">
        <v>163</v>
      </c>
      <c r="C138" s="18" t="s">
        <v>50</v>
      </c>
      <c r="D138" s="18" t="s">
        <v>125</v>
      </c>
      <c r="E138" s="18" t="s">
        <v>52</v>
      </c>
      <c r="F138" s="18" t="s">
        <v>53</v>
      </c>
      <c r="G138" s="25" t="s">
        <v>174</v>
      </c>
      <c r="H138" s="25" t="s">
        <v>175</v>
      </c>
      <c r="I138" s="18" t="s">
        <v>56</v>
      </c>
      <c r="J138" s="18" t="s">
        <v>56</v>
      </c>
      <c r="K138" s="18" t="s">
        <v>56</v>
      </c>
      <c r="L138" s="18" t="s">
        <v>58</v>
      </c>
    </row>
    <row r="139" spans="1:12" ht="54.75" customHeight="1" x14ac:dyDescent="0.2">
      <c r="A139" s="24">
        <v>37061</v>
      </c>
      <c r="B139" s="18" t="s">
        <v>117</v>
      </c>
      <c r="C139" s="18" t="s">
        <v>50</v>
      </c>
      <c r="D139" s="18" t="s">
        <v>117</v>
      </c>
      <c r="E139" s="18" t="s">
        <v>52</v>
      </c>
      <c r="F139" s="18" t="s">
        <v>82</v>
      </c>
      <c r="G139" s="25" t="s">
        <v>176</v>
      </c>
      <c r="H139" s="25" t="s">
        <v>177</v>
      </c>
      <c r="I139" s="18" t="s">
        <v>56</v>
      </c>
      <c r="J139" s="18" t="s">
        <v>56</v>
      </c>
      <c r="K139" s="18" t="s">
        <v>56</v>
      </c>
      <c r="L139" s="18" t="s">
        <v>58</v>
      </c>
    </row>
    <row r="140" spans="1:12" ht="51" x14ac:dyDescent="0.2">
      <c r="A140" s="24">
        <v>37060</v>
      </c>
      <c r="B140" s="18" t="s">
        <v>178</v>
      </c>
      <c r="C140" s="18" t="s">
        <v>50</v>
      </c>
      <c r="D140" s="18" t="s">
        <v>125</v>
      </c>
      <c r="E140" s="18" t="s">
        <v>52</v>
      </c>
      <c r="F140" s="18" t="s">
        <v>53</v>
      </c>
      <c r="G140" s="25" t="s">
        <v>179</v>
      </c>
      <c r="H140" s="25" t="s">
        <v>180</v>
      </c>
      <c r="I140" s="18" t="s">
        <v>56</v>
      </c>
      <c r="J140" s="18" t="s">
        <v>56</v>
      </c>
      <c r="K140" s="18" t="s">
        <v>56</v>
      </c>
      <c r="L140" s="18" t="s">
        <v>58</v>
      </c>
    </row>
    <row r="141" spans="1:12" ht="63.75" x14ac:dyDescent="0.2">
      <c r="A141" s="24">
        <v>37057</v>
      </c>
      <c r="B141" s="18" t="s">
        <v>181</v>
      </c>
      <c r="C141" s="18" t="s">
        <v>60</v>
      </c>
      <c r="D141" s="18" t="s">
        <v>182</v>
      </c>
      <c r="E141" s="18"/>
      <c r="F141" s="18" t="s">
        <v>183</v>
      </c>
      <c r="G141" s="25" t="s">
        <v>184</v>
      </c>
      <c r="H141" s="25" t="s">
        <v>185</v>
      </c>
      <c r="I141" s="18" t="s">
        <v>56</v>
      </c>
      <c r="J141" s="18" t="s">
        <v>56</v>
      </c>
      <c r="K141" s="18" t="s">
        <v>56</v>
      </c>
      <c r="L141" s="18" t="s">
        <v>58</v>
      </c>
    </row>
    <row r="142" spans="1:12" ht="54" customHeight="1" x14ac:dyDescent="0.2">
      <c r="A142" s="24">
        <v>37057</v>
      </c>
      <c r="B142" s="18" t="s">
        <v>186</v>
      </c>
      <c r="C142" s="18" t="s">
        <v>50</v>
      </c>
      <c r="D142" s="18" t="s">
        <v>187</v>
      </c>
      <c r="E142" s="18" t="s">
        <v>52</v>
      </c>
      <c r="F142" s="18" t="s">
        <v>53</v>
      </c>
      <c r="G142" s="25" t="s">
        <v>188</v>
      </c>
      <c r="H142" s="25" t="s">
        <v>189</v>
      </c>
      <c r="I142" s="18" t="s">
        <v>56</v>
      </c>
      <c r="J142" s="18" t="s">
        <v>56</v>
      </c>
      <c r="K142" s="18" t="s">
        <v>56</v>
      </c>
      <c r="L142" s="18" t="s">
        <v>58</v>
      </c>
    </row>
    <row r="143" spans="1:12" ht="42" customHeight="1" x14ac:dyDescent="0.2">
      <c r="A143" s="24">
        <v>37057</v>
      </c>
      <c r="B143" s="18" t="s">
        <v>97</v>
      </c>
      <c r="C143" s="18" t="s">
        <v>50</v>
      </c>
      <c r="D143" s="18" t="s">
        <v>187</v>
      </c>
      <c r="E143" s="18" t="s">
        <v>52</v>
      </c>
      <c r="F143" s="18" t="s">
        <v>53</v>
      </c>
      <c r="G143" s="25" t="s">
        <v>190</v>
      </c>
      <c r="H143" s="25" t="s">
        <v>189</v>
      </c>
      <c r="I143" s="18" t="s">
        <v>56</v>
      </c>
      <c r="J143" s="18" t="s">
        <v>56</v>
      </c>
      <c r="K143" s="18" t="s">
        <v>56</v>
      </c>
      <c r="L143" s="18" t="s">
        <v>58</v>
      </c>
    </row>
    <row r="144" spans="1:12" ht="42" customHeight="1" x14ac:dyDescent="0.2">
      <c r="A144" s="24">
        <v>37057</v>
      </c>
      <c r="B144" s="18" t="s">
        <v>191</v>
      </c>
      <c r="C144" s="18"/>
      <c r="D144" s="18" t="s">
        <v>192</v>
      </c>
      <c r="E144" s="18" t="s">
        <v>193</v>
      </c>
      <c r="F144" s="18" t="s">
        <v>77</v>
      </c>
      <c r="G144" s="25" t="s">
        <v>194</v>
      </c>
      <c r="H144" s="25" t="s">
        <v>195</v>
      </c>
      <c r="I144" s="18" t="s">
        <v>56</v>
      </c>
      <c r="J144" s="18" t="s">
        <v>56</v>
      </c>
      <c r="K144" s="18" t="s">
        <v>56</v>
      </c>
      <c r="L144" s="18" t="s">
        <v>58</v>
      </c>
    </row>
    <row r="145" spans="1:12" ht="76.5" x14ac:dyDescent="0.2">
      <c r="A145" s="26">
        <v>37056</v>
      </c>
      <c r="B145" s="18" t="s">
        <v>196</v>
      </c>
      <c r="C145" s="18" t="s">
        <v>50</v>
      </c>
      <c r="D145" s="18" t="s">
        <v>51</v>
      </c>
      <c r="E145" s="18" t="s">
        <v>52</v>
      </c>
      <c r="F145" s="18" t="s">
        <v>197</v>
      </c>
      <c r="G145" s="25" t="s">
        <v>198</v>
      </c>
      <c r="H145" s="25" t="s">
        <v>199</v>
      </c>
      <c r="I145" s="18" t="s">
        <v>57</v>
      </c>
      <c r="J145" s="18" t="s">
        <v>56</v>
      </c>
      <c r="K145" s="18" t="s">
        <v>56</v>
      </c>
      <c r="L145" s="18" t="s">
        <v>58</v>
      </c>
    </row>
    <row r="146" spans="1:12" ht="76.5" x14ac:dyDescent="0.2">
      <c r="A146" s="26">
        <v>37053</v>
      </c>
      <c r="B146" s="18" t="s">
        <v>181</v>
      </c>
      <c r="C146" s="18" t="s">
        <v>60</v>
      </c>
      <c r="D146" s="18" t="s">
        <v>86</v>
      </c>
      <c r="E146" s="18" t="s">
        <v>62</v>
      </c>
      <c r="F146" s="18" t="s">
        <v>200</v>
      </c>
      <c r="G146" s="25" t="s">
        <v>201</v>
      </c>
      <c r="H146" s="25" t="s">
        <v>202</v>
      </c>
      <c r="I146" s="18" t="s">
        <v>56</v>
      </c>
      <c r="J146" s="18" t="s">
        <v>56</v>
      </c>
      <c r="K146" s="18" t="s">
        <v>56</v>
      </c>
      <c r="L146" s="18" t="s">
        <v>58</v>
      </c>
    </row>
    <row r="147" spans="1:12" ht="38.25" x14ac:dyDescent="0.2">
      <c r="A147" s="26">
        <v>37050</v>
      </c>
      <c r="B147" s="18" t="s">
        <v>128</v>
      </c>
      <c r="C147" s="18" t="s">
        <v>50</v>
      </c>
      <c r="D147" s="18" t="s">
        <v>203</v>
      </c>
      <c r="E147" s="18" t="s">
        <v>131</v>
      </c>
      <c r="F147" s="18" t="s">
        <v>77</v>
      </c>
      <c r="G147" s="25" t="s">
        <v>204</v>
      </c>
      <c r="H147" s="25" t="s">
        <v>205</v>
      </c>
      <c r="I147" s="18" t="s">
        <v>56</v>
      </c>
      <c r="J147" s="18" t="s">
        <v>56</v>
      </c>
      <c r="K147" s="18" t="s">
        <v>56</v>
      </c>
      <c r="L147" s="18" t="s">
        <v>58</v>
      </c>
    </row>
    <row r="148" spans="1:12" ht="51" x14ac:dyDescent="0.2">
      <c r="A148" s="26">
        <v>37049</v>
      </c>
      <c r="B148" s="18" t="s">
        <v>124</v>
      </c>
      <c r="C148" s="18" t="s">
        <v>50</v>
      </c>
      <c r="D148" s="18" t="s">
        <v>51</v>
      </c>
      <c r="E148" s="18" t="s">
        <v>52</v>
      </c>
      <c r="F148" s="18" t="s">
        <v>63</v>
      </c>
      <c r="G148" s="25" t="s">
        <v>206</v>
      </c>
      <c r="H148" s="25" t="s">
        <v>207</v>
      </c>
      <c r="I148" s="18" t="s">
        <v>57</v>
      </c>
      <c r="J148" s="18" t="s">
        <v>56</v>
      </c>
      <c r="K148" s="18" t="s">
        <v>56</v>
      </c>
      <c r="L148" s="18" t="s">
        <v>58</v>
      </c>
    </row>
    <row r="149" spans="1:12" ht="38.25" x14ac:dyDescent="0.2">
      <c r="A149" s="26">
        <v>37049</v>
      </c>
      <c r="B149" s="18" t="s">
        <v>51</v>
      </c>
      <c r="C149" s="18" t="s">
        <v>50</v>
      </c>
      <c r="D149" s="18" t="s">
        <v>51</v>
      </c>
      <c r="E149" s="18" t="s">
        <v>52</v>
      </c>
      <c r="F149" s="18" t="s">
        <v>63</v>
      </c>
      <c r="G149" s="25" t="s">
        <v>208</v>
      </c>
      <c r="H149" s="25" t="s">
        <v>209</v>
      </c>
      <c r="I149" s="18" t="s">
        <v>57</v>
      </c>
      <c r="J149" s="18" t="s">
        <v>57</v>
      </c>
      <c r="K149" s="18" t="s">
        <v>57</v>
      </c>
      <c r="L149" s="18" t="s">
        <v>58</v>
      </c>
    </row>
    <row r="150" spans="1:12" ht="102" x14ac:dyDescent="0.2">
      <c r="A150" s="26">
        <v>37046</v>
      </c>
      <c r="B150" s="25" t="s">
        <v>210</v>
      </c>
      <c r="C150" s="27"/>
      <c r="D150" s="25"/>
      <c r="E150" s="28" t="s">
        <v>211</v>
      </c>
      <c r="F150" s="27" t="s">
        <v>82</v>
      </c>
      <c r="G150" s="25" t="s">
        <v>212</v>
      </c>
      <c r="H150" s="25" t="s">
        <v>213</v>
      </c>
      <c r="I150" s="18" t="s">
        <v>57</v>
      </c>
      <c r="J150" s="18" t="s">
        <v>57</v>
      </c>
      <c r="K150" s="18" t="s">
        <v>57</v>
      </c>
      <c r="L150" s="18" t="s">
        <v>58</v>
      </c>
    </row>
    <row r="151" spans="1:12" x14ac:dyDescent="0.2">
      <c r="A151" s="26">
        <v>37043</v>
      </c>
      <c r="B151" s="25" t="s">
        <v>214</v>
      </c>
      <c r="C151" s="27" t="s">
        <v>215</v>
      </c>
      <c r="D151" s="25" t="s">
        <v>216</v>
      </c>
      <c r="E151" s="28" t="s">
        <v>217</v>
      </c>
      <c r="F151" s="27" t="s">
        <v>63</v>
      </c>
      <c r="G151" s="18" t="s">
        <v>218</v>
      </c>
      <c r="H151" s="18" t="s">
        <v>219</v>
      </c>
      <c r="I151" s="18" t="s">
        <v>56</v>
      </c>
      <c r="J151" s="18" t="s">
        <v>57</v>
      </c>
      <c r="K151" s="18" t="s">
        <v>57</v>
      </c>
      <c r="L151" s="18" t="s">
        <v>58</v>
      </c>
    </row>
    <row r="152" spans="1:12" ht="38.25" x14ac:dyDescent="0.2">
      <c r="A152" s="29">
        <v>37043</v>
      </c>
      <c r="B152" s="25" t="s">
        <v>220</v>
      </c>
      <c r="C152" s="27" t="s">
        <v>50</v>
      </c>
      <c r="D152" s="25" t="s">
        <v>220</v>
      </c>
      <c r="E152" s="28" t="s">
        <v>52</v>
      </c>
      <c r="F152" s="27" t="s">
        <v>77</v>
      </c>
      <c r="G152" s="25" t="s">
        <v>221</v>
      </c>
      <c r="H152" s="28"/>
      <c r="I152" s="18" t="s">
        <v>56</v>
      </c>
      <c r="J152" s="18" t="s">
        <v>56</v>
      </c>
      <c r="K152" s="18" t="s">
        <v>56</v>
      </c>
      <c r="L152" s="18" t="s">
        <v>58</v>
      </c>
    </row>
    <row r="153" spans="1:12" ht="51" x14ac:dyDescent="0.2">
      <c r="A153" s="29">
        <v>37043</v>
      </c>
      <c r="B153" s="25" t="s">
        <v>117</v>
      </c>
      <c r="C153" s="27" t="s">
        <v>50</v>
      </c>
      <c r="D153" s="25" t="s">
        <v>117</v>
      </c>
      <c r="E153" s="28" t="s">
        <v>52</v>
      </c>
      <c r="F153" s="27" t="s">
        <v>77</v>
      </c>
      <c r="G153" s="25" t="s">
        <v>222</v>
      </c>
      <c r="H153" s="28" t="s">
        <v>223</v>
      </c>
      <c r="I153" s="18" t="s">
        <v>57</v>
      </c>
      <c r="J153" s="18" t="s">
        <v>56</v>
      </c>
      <c r="K153" s="18" t="s">
        <v>56</v>
      </c>
      <c r="L153" s="18" t="s">
        <v>58</v>
      </c>
    </row>
    <row r="154" spans="1:12" ht="38.25" x14ac:dyDescent="0.2">
      <c r="A154" s="30">
        <v>37040</v>
      </c>
      <c r="B154" s="25" t="s">
        <v>117</v>
      </c>
      <c r="C154" s="27" t="s">
        <v>50</v>
      </c>
      <c r="D154" s="25" t="s">
        <v>117</v>
      </c>
      <c r="E154" s="28" t="s">
        <v>52</v>
      </c>
      <c r="F154" s="27" t="s">
        <v>53</v>
      </c>
      <c r="G154" s="28" t="s">
        <v>224</v>
      </c>
      <c r="H154" s="28" t="s">
        <v>225</v>
      </c>
      <c r="I154" s="27" t="s">
        <v>57</v>
      </c>
      <c r="J154" s="27" t="s">
        <v>57</v>
      </c>
      <c r="K154" s="27" t="s">
        <v>57</v>
      </c>
      <c r="L154" s="27" t="s">
        <v>58</v>
      </c>
    </row>
    <row r="155" spans="1:12" ht="38.25" x14ac:dyDescent="0.2">
      <c r="A155" s="30">
        <v>37035</v>
      </c>
      <c r="B155" s="25" t="s">
        <v>226</v>
      </c>
      <c r="C155" s="27" t="s">
        <v>50</v>
      </c>
      <c r="D155" s="28" t="s">
        <v>227</v>
      </c>
      <c r="E155" s="28" t="s">
        <v>52</v>
      </c>
      <c r="F155" s="27" t="s">
        <v>53</v>
      </c>
      <c r="G155" s="28" t="s">
        <v>228</v>
      </c>
      <c r="H155" s="28" t="s">
        <v>225</v>
      </c>
      <c r="I155" s="27" t="s">
        <v>57</v>
      </c>
      <c r="J155" s="27" t="s">
        <v>56</v>
      </c>
      <c r="K155" s="27" t="s">
        <v>56</v>
      </c>
      <c r="L155" s="27" t="s">
        <v>58</v>
      </c>
    </row>
    <row r="156" spans="1:12" x14ac:dyDescent="0.2">
      <c r="A156" s="30">
        <v>37035</v>
      </c>
      <c r="B156" s="25" t="s">
        <v>51</v>
      </c>
      <c r="C156" s="27" t="s">
        <v>50</v>
      </c>
      <c r="D156" s="25" t="s">
        <v>51</v>
      </c>
      <c r="E156" s="28" t="s">
        <v>52</v>
      </c>
      <c r="F156" s="27" t="s">
        <v>53</v>
      </c>
      <c r="G156" s="28" t="s">
        <v>229</v>
      </c>
      <c r="H156" s="28" t="s">
        <v>230</v>
      </c>
      <c r="I156" s="27"/>
      <c r="J156" s="27"/>
      <c r="K156" s="27"/>
      <c r="L156" s="27" t="s">
        <v>58</v>
      </c>
    </row>
    <row r="157" spans="1:12" ht="51" x14ac:dyDescent="0.2">
      <c r="A157" s="30">
        <v>37033</v>
      </c>
      <c r="B157" s="25" t="s">
        <v>117</v>
      </c>
      <c r="C157" s="27" t="s">
        <v>50</v>
      </c>
      <c r="D157" s="25" t="s">
        <v>117</v>
      </c>
      <c r="E157" s="28" t="s">
        <v>52</v>
      </c>
      <c r="F157" s="27" t="s">
        <v>53</v>
      </c>
      <c r="G157" s="28" t="s">
        <v>231</v>
      </c>
      <c r="H157" s="28" t="s">
        <v>232</v>
      </c>
      <c r="I157" s="27" t="s">
        <v>57</v>
      </c>
      <c r="J157" s="27" t="s">
        <v>57</v>
      </c>
      <c r="K157" s="27" t="s">
        <v>57</v>
      </c>
      <c r="L157" s="27" t="s">
        <v>58</v>
      </c>
    </row>
    <row r="158" spans="1:12" ht="19.5" customHeight="1" x14ac:dyDescent="0.2">
      <c r="A158" s="30">
        <v>37033</v>
      </c>
      <c r="B158" s="25" t="s">
        <v>133</v>
      </c>
      <c r="C158" s="27" t="s">
        <v>50</v>
      </c>
      <c r="D158" s="25" t="s">
        <v>133</v>
      </c>
      <c r="E158" s="28" t="s">
        <v>52</v>
      </c>
      <c r="F158" s="27" t="s">
        <v>63</v>
      </c>
      <c r="G158" s="28" t="s">
        <v>233</v>
      </c>
      <c r="H158" s="28" t="s">
        <v>234</v>
      </c>
      <c r="I158" s="27" t="s">
        <v>56</v>
      </c>
      <c r="J158" s="27" t="s">
        <v>57</v>
      </c>
      <c r="K158" s="27" t="s">
        <v>57</v>
      </c>
      <c r="L158" s="27" t="s">
        <v>58</v>
      </c>
    </row>
    <row r="159" spans="1:12" ht="25.5" x14ac:dyDescent="0.2">
      <c r="A159" s="30">
        <v>37032</v>
      </c>
      <c r="B159" s="25" t="s">
        <v>235</v>
      </c>
      <c r="C159" s="18" t="s">
        <v>60</v>
      </c>
      <c r="D159" s="25" t="s">
        <v>236</v>
      </c>
      <c r="E159" s="28" t="s">
        <v>237</v>
      </c>
      <c r="F159" s="27" t="s">
        <v>53</v>
      </c>
      <c r="G159" s="28" t="s">
        <v>238</v>
      </c>
      <c r="H159" s="28" t="s">
        <v>239</v>
      </c>
      <c r="I159" s="27" t="s">
        <v>57</v>
      </c>
      <c r="J159" s="27" t="s">
        <v>56</v>
      </c>
      <c r="K159" s="27" t="s">
        <v>57</v>
      </c>
      <c r="L159" s="27" t="s">
        <v>58</v>
      </c>
    </row>
    <row r="160" spans="1:12" ht="127.5" x14ac:dyDescent="0.2">
      <c r="A160" s="30">
        <v>37019</v>
      </c>
      <c r="B160" s="25" t="s">
        <v>240</v>
      </c>
      <c r="C160" s="27" t="s">
        <v>50</v>
      </c>
      <c r="D160" s="25" t="s">
        <v>240</v>
      </c>
      <c r="E160" s="28" t="s">
        <v>52</v>
      </c>
      <c r="F160" s="27" t="s">
        <v>53</v>
      </c>
      <c r="G160" s="28" t="s">
        <v>241</v>
      </c>
      <c r="H160" s="28" t="s">
        <v>242</v>
      </c>
      <c r="I160" s="27" t="s">
        <v>56</v>
      </c>
      <c r="J160" s="27" t="s">
        <v>56</v>
      </c>
      <c r="K160" s="27" t="s">
        <v>56</v>
      </c>
      <c r="L160" s="27" t="s">
        <v>58</v>
      </c>
    </row>
    <row r="161" spans="1:12" ht="114.75" x14ac:dyDescent="0.2">
      <c r="A161" s="30">
        <v>37019</v>
      </c>
      <c r="B161" s="25" t="s">
        <v>117</v>
      </c>
      <c r="C161" s="27" t="s">
        <v>50</v>
      </c>
      <c r="D161" s="25" t="s">
        <v>117</v>
      </c>
      <c r="E161" s="28" t="s">
        <v>52</v>
      </c>
      <c r="F161" s="27" t="s">
        <v>53</v>
      </c>
      <c r="G161" s="28" t="s">
        <v>243</v>
      </c>
      <c r="H161" s="28" t="s">
        <v>244</v>
      </c>
      <c r="I161" s="27" t="s">
        <v>57</v>
      </c>
      <c r="J161" s="27" t="s">
        <v>57</v>
      </c>
      <c r="K161" s="27" t="s">
        <v>57</v>
      </c>
      <c r="L161" s="27" t="s">
        <v>58</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245</v>
      </c>
      <c r="B165" s="1" t="s">
        <v>246</v>
      </c>
      <c r="C165" s="4" t="s">
        <v>247</v>
      </c>
      <c r="D165" s="33" t="s">
        <v>248</v>
      </c>
      <c r="E165" s="33" t="s">
        <v>249</v>
      </c>
    </row>
    <row r="166" spans="1:12" x14ac:dyDescent="0.2">
      <c r="A166" s="34" t="s">
        <v>250</v>
      </c>
      <c r="B166" s="35">
        <f t="shared" ref="B166:B174" si="2">C166/$C$175</f>
        <v>0</v>
      </c>
      <c r="C166" s="5"/>
      <c r="D166" s="4">
        <f>33+1+1+1+1+1+8+1+1+1+2+1+2+1+1</f>
        <v>56</v>
      </c>
      <c r="E166" s="36">
        <f t="shared" ref="E166:E173" si="3">(C166/D166)*100</f>
        <v>0</v>
      </c>
    </row>
    <row r="167" spans="1:12" x14ac:dyDescent="0.2">
      <c r="A167" s="34" t="s">
        <v>69</v>
      </c>
      <c r="B167" s="35">
        <f t="shared" si="2"/>
        <v>0.14285714285714285</v>
      </c>
      <c r="C167" s="5">
        <f>'summary 0820'!I25</f>
        <v>2</v>
      </c>
      <c r="D167" s="4">
        <f>540+17+1+1+6+10+1+2+12+2+1+1+1+3+4+3+1+1+1+8+2+1+1+6+1+1</f>
        <v>628</v>
      </c>
      <c r="E167" s="36">
        <f t="shared" si="3"/>
        <v>0.31847133757961787</v>
      </c>
    </row>
    <row r="168" spans="1:12" x14ac:dyDescent="0.2">
      <c r="A168" s="34" t="s">
        <v>50</v>
      </c>
      <c r="B168" s="35">
        <f t="shared" si="2"/>
        <v>0.35714285714285715</v>
      </c>
      <c r="C168" s="5">
        <f>'summary 0820'!I26</f>
        <v>5</v>
      </c>
      <c r="D168" s="4">
        <f>13+1+1+1+16</f>
        <v>32</v>
      </c>
      <c r="E168" s="36">
        <f t="shared" si="3"/>
        <v>15.625</v>
      </c>
    </row>
    <row r="169" spans="1:12" x14ac:dyDescent="0.2">
      <c r="A169" s="34" t="s">
        <v>251</v>
      </c>
      <c r="B169" s="35">
        <f t="shared" si="2"/>
        <v>7.1428571428571425E-2</v>
      </c>
      <c r="C169" s="5">
        <f>'summary 0820'!I27</f>
        <v>1</v>
      </c>
      <c r="D169" s="4">
        <f>36+1+1</f>
        <v>38</v>
      </c>
      <c r="E169" s="36">
        <f t="shared" si="3"/>
        <v>2.6315789473684208</v>
      </c>
    </row>
    <row r="170" spans="1:12" x14ac:dyDescent="0.2">
      <c r="A170" s="34" t="s">
        <v>252</v>
      </c>
      <c r="B170" s="35">
        <f t="shared" si="2"/>
        <v>0.21428571428571427</v>
      </c>
      <c r="C170" s="5">
        <f>'summary 0820'!I28</f>
        <v>3</v>
      </c>
      <c r="D170" s="4">
        <f>288+2+13+2+5+56+59+14+2+3+3</f>
        <v>447</v>
      </c>
      <c r="E170" s="36">
        <f t="shared" si="3"/>
        <v>0.67114093959731547</v>
      </c>
    </row>
    <row r="171" spans="1:12" x14ac:dyDescent="0.2">
      <c r="A171" s="34" t="s">
        <v>253</v>
      </c>
      <c r="B171" s="35">
        <f t="shared" si="2"/>
        <v>0</v>
      </c>
      <c r="C171" s="5"/>
      <c r="D171" s="4">
        <f>132+2+1+2+7+3+4</f>
        <v>151</v>
      </c>
      <c r="E171" s="36">
        <f t="shared" si="3"/>
        <v>0</v>
      </c>
    </row>
    <row r="172" spans="1:12" x14ac:dyDescent="0.2">
      <c r="A172" s="34" t="s">
        <v>113</v>
      </c>
      <c r="B172" s="35">
        <f t="shared" si="2"/>
        <v>7.1428571428571425E-2</v>
      </c>
      <c r="C172" s="5">
        <f>'summary 0820'!I30</f>
        <v>1</v>
      </c>
      <c r="D172" s="4">
        <v>9</v>
      </c>
      <c r="E172" s="36">
        <f t="shared" si="3"/>
        <v>11.111111111111111</v>
      </c>
    </row>
    <row r="173" spans="1:12" x14ac:dyDescent="0.2">
      <c r="A173" s="34" t="s">
        <v>215</v>
      </c>
      <c r="B173" s="35">
        <f t="shared" si="2"/>
        <v>0.14285714285714285</v>
      </c>
      <c r="C173" s="5">
        <f>'summary 0820'!I31</f>
        <v>2</v>
      </c>
      <c r="D173" s="4">
        <f>10+5+2</f>
        <v>17</v>
      </c>
      <c r="E173" s="36">
        <f t="shared" si="3"/>
        <v>11.76470588235294</v>
      </c>
    </row>
    <row r="174" spans="1:12" x14ac:dyDescent="0.2">
      <c r="A174" s="37" t="s">
        <v>254</v>
      </c>
      <c r="B174" s="35">
        <f t="shared" si="2"/>
        <v>0</v>
      </c>
      <c r="C174" s="5"/>
    </row>
    <row r="175" spans="1:12" x14ac:dyDescent="0.2">
      <c r="A175" s="37" t="s">
        <v>255</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sqref="A1:IV655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55" t="s">
        <v>256</v>
      </c>
      <c r="B1" s="55"/>
      <c r="C1" s="55"/>
      <c r="D1" s="55"/>
      <c r="E1" s="55"/>
      <c r="F1" s="55"/>
      <c r="G1" s="55"/>
      <c r="H1" s="55"/>
      <c r="I1" s="55"/>
      <c r="J1" s="55"/>
      <c r="K1" s="55"/>
    </row>
    <row r="3" spans="1:11" x14ac:dyDescent="0.2">
      <c r="K3" s="39"/>
    </row>
    <row r="4" spans="1:11" ht="13.5" thickBot="1" x14ac:dyDescent="0.25">
      <c r="I4" s="40"/>
      <c r="J4" s="40"/>
      <c r="K4" s="40"/>
    </row>
    <row r="5" spans="1:11" ht="13.5" thickBot="1" x14ac:dyDescent="0.25">
      <c r="A5" s="41" t="s">
        <v>257</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258</v>
      </c>
      <c r="B8" s="44"/>
      <c r="C8" s="44" t="s">
        <v>259</v>
      </c>
      <c r="D8" s="44"/>
      <c r="E8" s="45"/>
      <c r="F8" s="45"/>
      <c r="G8" s="45"/>
      <c r="H8" s="45"/>
      <c r="I8" s="45"/>
      <c r="J8" s="45"/>
      <c r="K8" s="46"/>
    </row>
    <row r="9" spans="1:11" x14ac:dyDescent="0.2">
      <c r="A9" s="2"/>
      <c r="B9" s="2"/>
      <c r="C9" s="2"/>
      <c r="D9" s="2"/>
      <c r="E9" s="2"/>
      <c r="F9" s="2"/>
      <c r="G9" s="2"/>
      <c r="H9" s="2"/>
      <c r="I9" s="2"/>
      <c r="K9" s="3"/>
    </row>
    <row r="10" spans="1:11" x14ac:dyDescent="0.2">
      <c r="A10" s="5" t="s">
        <v>197</v>
      </c>
      <c r="B10" s="2"/>
      <c r="C10" s="2" t="s">
        <v>21</v>
      </c>
      <c r="D10" s="2"/>
      <c r="E10" s="2"/>
      <c r="F10" s="2"/>
      <c r="G10" s="2"/>
      <c r="H10" s="2"/>
      <c r="I10" s="2"/>
      <c r="K10" s="2"/>
    </row>
    <row r="11" spans="1:11" x14ac:dyDescent="0.2">
      <c r="A11" s="6" t="s">
        <v>260</v>
      </c>
      <c r="B11" s="7"/>
      <c r="C11" s="7" t="s">
        <v>22</v>
      </c>
      <c r="D11" s="7"/>
      <c r="E11" s="7"/>
      <c r="F11" s="7"/>
      <c r="G11" s="7"/>
      <c r="H11" s="7"/>
      <c r="I11" s="7"/>
      <c r="J11" s="7"/>
      <c r="K11" s="7"/>
    </row>
    <row r="12" spans="1:11" x14ac:dyDescent="0.2">
      <c r="A12" s="6" t="s">
        <v>77</v>
      </c>
      <c r="B12" s="7"/>
      <c r="C12" s="7" t="s">
        <v>23</v>
      </c>
      <c r="D12" s="7"/>
      <c r="E12" s="7"/>
      <c r="F12" s="7"/>
      <c r="G12" s="7"/>
      <c r="H12" s="7"/>
      <c r="I12" s="7"/>
      <c r="J12" s="7"/>
      <c r="K12" s="7">
        <f>4</f>
        <v>4</v>
      </c>
    </row>
    <row r="13" spans="1:11" x14ac:dyDescent="0.2">
      <c r="A13" s="6" t="s">
        <v>53</v>
      </c>
      <c r="B13" s="7"/>
      <c r="C13" s="7" t="s">
        <v>261</v>
      </c>
      <c r="D13" s="7"/>
      <c r="E13" s="7"/>
      <c r="F13" s="7"/>
      <c r="G13" s="7"/>
      <c r="H13" s="7"/>
      <c r="I13" s="7"/>
      <c r="J13" s="7"/>
      <c r="K13" s="7">
        <f>3</f>
        <v>3</v>
      </c>
    </row>
    <row r="14" spans="1:11" x14ac:dyDescent="0.2">
      <c r="A14" s="6" t="s">
        <v>183</v>
      </c>
      <c r="B14" s="7"/>
      <c r="C14" s="7" t="s">
        <v>25</v>
      </c>
      <c r="D14" s="7"/>
      <c r="E14" s="7"/>
      <c r="F14" s="7"/>
      <c r="G14" s="7"/>
      <c r="H14" s="7"/>
      <c r="I14" s="7"/>
      <c r="J14" s="7"/>
      <c r="K14" s="7"/>
    </row>
    <row r="15" spans="1:11" x14ac:dyDescent="0.2">
      <c r="A15" s="6" t="s">
        <v>63</v>
      </c>
      <c r="B15" s="7"/>
      <c r="C15" s="7" t="s">
        <v>26</v>
      </c>
      <c r="D15" s="7"/>
      <c r="E15" s="7"/>
      <c r="F15" s="7"/>
      <c r="G15" s="7"/>
      <c r="H15" s="7"/>
      <c r="I15" s="7"/>
      <c r="J15" s="7"/>
      <c r="K15" s="7"/>
    </row>
    <row r="16" spans="1:11" x14ac:dyDescent="0.2">
      <c r="A16" s="6" t="s">
        <v>262</v>
      </c>
      <c r="B16" s="7"/>
      <c r="C16" s="7" t="s">
        <v>27</v>
      </c>
      <c r="D16" s="7"/>
      <c r="E16" s="7"/>
      <c r="F16" s="7"/>
      <c r="G16" s="7"/>
      <c r="H16" s="7"/>
      <c r="I16" s="7"/>
      <c r="J16" s="7"/>
      <c r="K16" s="7">
        <f>2+1</f>
        <v>3</v>
      </c>
    </row>
    <row r="17" spans="1:11" x14ac:dyDescent="0.2">
      <c r="A17" s="6" t="s">
        <v>82</v>
      </c>
      <c r="B17" s="7"/>
      <c r="C17" s="7" t="s">
        <v>28</v>
      </c>
      <c r="D17" s="7"/>
      <c r="E17" s="7"/>
      <c r="F17" s="7"/>
      <c r="G17" s="7"/>
      <c r="H17" s="7"/>
      <c r="I17" s="7"/>
      <c r="J17" s="7"/>
      <c r="K17" s="7">
        <f>3</f>
        <v>3</v>
      </c>
    </row>
    <row r="18" spans="1:11" x14ac:dyDescent="0.2">
      <c r="A18" s="6" t="s">
        <v>88</v>
      </c>
      <c r="B18" s="7"/>
      <c r="C18" s="7" t="s">
        <v>29</v>
      </c>
      <c r="D18" s="7"/>
      <c r="E18" s="7"/>
      <c r="F18" s="7"/>
      <c r="G18" s="7"/>
      <c r="H18" s="7"/>
      <c r="I18" s="7"/>
      <c r="J18" s="7"/>
      <c r="K18" s="47">
        <v>1</v>
      </c>
    </row>
    <row r="22" spans="1:11" ht="13.5" thickBot="1" x14ac:dyDescent="0.25">
      <c r="A22" s="44" t="s">
        <v>263</v>
      </c>
      <c r="B22" s="45"/>
      <c r="C22" s="45"/>
      <c r="D22" s="45"/>
      <c r="E22" s="45"/>
      <c r="F22" s="45"/>
      <c r="G22" s="44"/>
      <c r="H22" s="45"/>
      <c r="I22" s="44" t="s">
        <v>264</v>
      </c>
      <c r="J22" s="45"/>
      <c r="K22" s="44" t="s">
        <v>265</v>
      </c>
    </row>
    <row r="23" spans="1:11" x14ac:dyDescent="0.2">
      <c r="G23" s="1"/>
      <c r="I23" s="48"/>
      <c r="J23" s="2"/>
      <c r="K23" s="48"/>
    </row>
    <row r="24" spans="1:11" x14ac:dyDescent="0.2">
      <c r="A24" s="29" t="s">
        <v>250</v>
      </c>
      <c r="B24" s="17"/>
      <c r="C24" s="17"/>
      <c r="D24" s="32"/>
      <c r="E24" s="31"/>
      <c r="F24" s="32"/>
      <c r="G24" s="32"/>
      <c r="H24" s="31"/>
      <c r="I24" s="5"/>
      <c r="J24" s="31"/>
      <c r="K24" s="31"/>
    </row>
    <row r="25" spans="1:11" x14ac:dyDescent="0.2">
      <c r="A25" s="29" t="s">
        <v>69</v>
      </c>
      <c r="B25" s="17"/>
      <c r="C25" s="17"/>
      <c r="D25" s="32"/>
      <c r="E25" s="31"/>
      <c r="F25" s="32"/>
      <c r="G25" s="32"/>
      <c r="H25" s="31"/>
      <c r="I25" s="5">
        <f>1+1</f>
        <v>2</v>
      </c>
      <c r="J25" s="31"/>
      <c r="K25" s="49"/>
    </row>
    <row r="26" spans="1:11" x14ac:dyDescent="0.2">
      <c r="A26" s="29" t="s">
        <v>50</v>
      </c>
      <c r="B26" s="17"/>
      <c r="C26" s="17"/>
      <c r="D26" s="32"/>
      <c r="E26" s="31"/>
      <c r="F26" s="32"/>
      <c r="G26" s="32"/>
      <c r="H26" s="31"/>
      <c r="I26" s="5">
        <f>5</f>
        <v>5</v>
      </c>
      <c r="J26" s="31"/>
      <c r="K26" s="32"/>
    </row>
    <row r="27" spans="1:11" x14ac:dyDescent="0.2">
      <c r="A27" s="29" t="s">
        <v>251</v>
      </c>
      <c r="B27" s="17"/>
      <c r="C27" s="17"/>
      <c r="D27" s="32"/>
      <c r="E27" s="31"/>
      <c r="F27" s="32"/>
      <c r="G27" s="32"/>
      <c r="H27" s="31"/>
      <c r="I27" s="5">
        <f>1</f>
        <v>1</v>
      </c>
      <c r="J27" s="31"/>
      <c r="K27" s="31"/>
    </row>
    <row r="28" spans="1:11" x14ac:dyDescent="0.2">
      <c r="A28" s="29" t="s">
        <v>252</v>
      </c>
      <c r="B28" s="17"/>
      <c r="C28" s="17"/>
      <c r="D28" s="32"/>
      <c r="E28" s="31"/>
      <c r="F28" s="32"/>
      <c r="G28" s="32"/>
      <c r="H28" s="31"/>
      <c r="I28" s="5">
        <f>2+1</f>
        <v>3</v>
      </c>
      <c r="J28" s="31"/>
      <c r="K28" s="31"/>
    </row>
    <row r="29" spans="1:11" x14ac:dyDescent="0.2">
      <c r="A29" s="29" t="s">
        <v>253</v>
      </c>
      <c r="B29" s="17"/>
      <c r="C29" s="17"/>
      <c r="D29" s="32"/>
      <c r="E29" s="31"/>
      <c r="F29" s="32"/>
      <c r="G29" s="32"/>
      <c r="H29" s="31"/>
      <c r="I29" s="5"/>
      <c r="J29" s="31"/>
      <c r="K29" s="32"/>
    </row>
    <row r="30" spans="1:11" x14ac:dyDescent="0.2">
      <c r="A30" s="29" t="s">
        <v>113</v>
      </c>
      <c r="B30" s="17"/>
      <c r="C30" s="17"/>
      <c r="D30" s="32"/>
      <c r="E30" s="31"/>
      <c r="F30" s="32"/>
      <c r="G30" s="32"/>
      <c r="H30" s="31"/>
      <c r="I30" s="5">
        <f>1</f>
        <v>1</v>
      </c>
      <c r="J30" s="31"/>
      <c r="K30" s="31"/>
    </row>
    <row r="31" spans="1:11" x14ac:dyDescent="0.2">
      <c r="A31" s="29" t="s">
        <v>215</v>
      </c>
      <c r="B31" s="17"/>
      <c r="C31" s="17"/>
      <c r="D31" s="32"/>
      <c r="E31" s="31"/>
      <c r="F31" s="32"/>
      <c r="G31" s="32"/>
      <c r="H31" s="31"/>
      <c r="I31" s="5">
        <f>1+1</f>
        <v>2</v>
      </c>
      <c r="J31" s="31"/>
      <c r="K31" s="31"/>
    </row>
    <row r="32" spans="1:11" ht="13.5" thickBot="1" x14ac:dyDescent="0.25">
      <c r="A32" s="50" t="s">
        <v>266</v>
      </c>
      <c r="I32" s="5"/>
      <c r="K32" s="51"/>
    </row>
    <row r="33" spans="1:11" ht="13.5" thickTop="1" x14ac:dyDescent="0.2">
      <c r="A33" s="52" t="s">
        <v>257</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Graph Data Aug 20</vt:lpstr>
      <vt:lpstr>summary 0820</vt:lpstr>
      <vt:lpstr>'Graph Data Aug 20'!Print_Area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Jan Havlíček</cp:lastModifiedBy>
  <cp:lastPrinted>2001-08-28T13:26:47Z</cp:lastPrinted>
  <dcterms:created xsi:type="dcterms:W3CDTF">2001-08-28T13:25:14Z</dcterms:created>
  <dcterms:modified xsi:type="dcterms:W3CDTF">2023-09-18T07:58:44Z</dcterms:modified>
</cp:coreProperties>
</file>